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ALITO\4_PROCESO DE FISCALIZACIÓN READECUACION FASE 1\PUBLICACION NECESIDAD OCTUBRE 25\"/>
    </mc:Choice>
  </mc:AlternateContent>
  <bookViews>
    <workbookView xWindow="0" yWindow="0" windowWidth="28800" windowHeight="11310"/>
  </bookViews>
  <sheets>
    <sheet name="Hoja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2" i="1" l="1"/>
  <c r="H39" i="1" l="1"/>
  <c r="G39" i="1"/>
  <c r="C39" i="1"/>
  <c r="B39" i="1"/>
  <c r="B38" i="1"/>
  <c r="F157" i="1"/>
  <c r="A123" i="1"/>
  <c r="F116" i="1"/>
  <c r="F113" i="1"/>
  <c r="F145" i="1" s="1"/>
  <c r="F112" i="1"/>
  <c r="F111" i="1"/>
  <c r="F146" i="1" s="1"/>
  <c r="F110" i="1"/>
  <c r="A106" i="1"/>
  <c r="F97" i="1"/>
  <c r="F96" i="1"/>
  <c r="F95" i="1"/>
  <c r="F94" i="1"/>
  <c r="F93" i="1"/>
  <c r="F92" i="1"/>
  <c r="F91" i="1"/>
  <c r="F90" i="1"/>
  <c r="F89" i="1"/>
  <c r="F88" i="1"/>
  <c r="C81" i="1"/>
  <c r="B81" i="1"/>
  <c r="D72" i="1"/>
  <c r="D71" i="1"/>
  <c r="G80" i="1" s="1"/>
  <c r="C62" i="1"/>
  <c r="B62" i="1"/>
  <c r="A62" i="1"/>
  <c r="C61" i="1"/>
  <c r="B61" i="1"/>
  <c r="A61" i="1"/>
  <c r="G60" i="1"/>
  <c r="C60" i="1"/>
  <c r="B60" i="1"/>
  <c r="A60" i="1"/>
  <c r="B59" i="1"/>
  <c r="A59" i="1"/>
  <c r="A58" i="1"/>
  <c r="H62" i="1"/>
  <c r="H61" i="1"/>
  <c r="H60" i="1"/>
  <c r="H59" i="1"/>
  <c r="H58" i="1"/>
  <c r="B37" i="1"/>
  <c r="B36" i="1"/>
  <c r="B35" i="1"/>
  <c r="B34" i="1"/>
  <c r="B33" i="1"/>
  <c r="B32" i="1"/>
  <c r="B31" i="1"/>
  <c r="B30" i="1"/>
  <c r="B29" i="1"/>
  <c r="G21" i="1"/>
  <c r="D39" i="1" s="1"/>
  <c r="C20" i="1"/>
  <c r="C38" i="1" s="1"/>
  <c r="C19" i="1"/>
  <c r="C37" i="1" s="1"/>
  <c r="C18" i="1"/>
  <c r="C36" i="1" s="1"/>
  <c r="C17" i="1"/>
  <c r="C35" i="1" s="1"/>
  <c r="C16" i="1"/>
  <c r="C34" i="1" s="1"/>
  <c r="C15" i="1"/>
  <c r="C33" i="1" s="1"/>
  <c r="C14" i="1"/>
  <c r="C32" i="1" s="1"/>
  <c r="C13" i="1"/>
  <c r="C31" i="1" s="1"/>
  <c r="C12" i="1"/>
  <c r="G30" i="1" s="1"/>
  <c r="C11" i="1"/>
  <c r="G11" i="1" s="1"/>
  <c r="D29" i="1" l="1"/>
  <c r="F99" i="1"/>
  <c r="C102" i="1" s="1"/>
  <c r="G48" i="1"/>
  <c r="E58" i="1" s="1"/>
  <c r="G58" i="1"/>
  <c r="F144" i="1"/>
  <c r="F39" i="1"/>
  <c r="E39" i="1"/>
  <c r="D73" i="1"/>
  <c r="G72" i="1"/>
  <c r="H80" i="1"/>
  <c r="G71" i="1"/>
  <c r="F61" i="1"/>
  <c r="G61" i="1"/>
  <c r="G29" i="1"/>
  <c r="C29" i="1"/>
  <c r="H29" i="1"/>
  <c r="G13" i="1"/>
  <c r="D31" i="1" s="1"/>
  <c r="G12" i="1"/>
  <c r="C30" i="1"/>
  <c r="H31" i="1"/>
  <c r="G49" i="1"/>
  <c r="G59" i="1"/>
  <c r="H30" i="1"/>
  <c r="D61" i="1"/>
  <c r="G62" i="1"/>
  <c r="E61" i="1"/>
  <c r="G31" i="1"/>
  <c r="F58" i="1" l="1"/>
  <c r="I39" i="1"/>
  <c r="E31" i="1"/>
  <c r="F31" i="1"/>
  <c r="D58" i="1"/>
  <c r="F29" i="1"/>
  <c r="E29" i="1"/>
  <c r="G73" i="1"/>
  <c r="G74" i="1" s="1"/>
  <c r="C101" i="1" s="1"/>
  <c r="G81" i="1"/>
  <c r="H81" i="1"/>
  <c r="F80" i="1"/>
  <c r="D80" i="1"/>
  <c r="E80" i="1"/>
  <c r="F62" i="1"/>
  <c r="E62" i="1"/>
  <c r="D62" i="1"/>
  <c r="E60" i="1"/>
  <c r="D60" i="1"/>
  <c r="F60" i="1"/>
  <c r="I61" i="1"/>
  <c r="D30" i="1"/>
  <c r="F30" i="1"/>
  <c r="E30" i="1"/>
  <c r="G32" i="1"/>
  <c r="G14" i="1"/>
  <c r="H32" i="1"/>
  <c r="D59" i="1"/>
  <c r="F59" i="1"/>
  <c r="E59" i="1"/>
  <c r="G53" i="1"/>
  <c r="C128" i="1" s="1"/>
  <c r="I58" i="1" l="1"/>
  <c r="I31" i="1"/>
  <c r="I62" i="1"/>
  <c r="I29" i="1"/>
  <c r="D81" i="1"/>
  <c r="E81" i="1"/>
  <c r="F81" i="1"/>
  <c r="I59" i="1"/>
  <c r="I80" i="1"/>
  <c r="I60" i="1"/>
  <c r="F32" i="1"/>
  <c r="E32" i="1"/>
  <c r="D32" i="1"/>
  <c r="G15" i="1"/>
  <c r="G33" i="1"/>
  <c r="H33" i="1"/>
  <c r="I30" i="1"/>
  <c r="C132" i="1" l="1"/>
  <c r="I81" i="1"/>
  <c r="C103" i="1" s="1"/>
  <c r="I32" i="1"/>
  <c r="H34" i="1"/>
  <c r="G34" i="1"/>
  <c r="G16" i="1"/>
  <c r="F33" i="1"/>
  <c r="E33" i="1"/>
  <c r="D33" i="1"/>
  <c r="F115" i="1" l="1"/>
  <c r="F143" i="1"/>
  <c r="F160" i="1" s="1"/>
  <c r="I33" i="1"/>
  <c r="E34" i="1"/>
  <c r="F34" i="1"/>
  <c r="D34" i="1"/>
  <c r="G35" i="1"/>
  <c r="H35" i="1"/>
  <c r="G17" i="1"/>
  <c r="I34" i="1" l="1"/>
  <c r="F35" i="1"/>
  <c r="E35" i="1"/>
  <c r="D35" i="1"/>
  <c r="G36" i="1"/>
  <c r="H36" i="1"/>
  <c r="G18" i="1"/>
  <c r="I35" i="1" l="1"/>
  <c r="E36" i="1"/>
  <c r="F36" i="1"/>
  <c r="D36" i="1"/>
  <c r="G19" i="1"/>
  <c r="G37" i="1"/>
  <c r="H37" i="1"/>
  <c r="I36" i="1" l="1"/>
  <c r="G38" i="1"/>
  <c r="H38" i="1"/>
  <c r="G20" i="1"/>
  <c r="G23" i="1" s="1"/>
  <c r="F37" i="1"/>
  <c r="E37" i="1"/>
  <c r="D37" i="1"/>
  <c r="I37" i="1" l="1"/>
  <c r="D38" i="1"/>
  <c r="E38" i="1"/>
  <c r="F38" i="1"/>
  <c r="I38" i="1" l="1"/>
  <c r="C131" i="1" s="1"/>
  <c r="F141" i="1" s="1"/>
  <c r="C127" i="1"/>
  <c r="F140" i="1" s="1"/>
  <c r="F159" i="1" l="1"/>
  <c r="F161" i="1" l="1"/>
  <c r="F114" i="1" l="1"/>
  <c r="F119" i="1" s="1"/>
  <c r="C134" i="1" l="1"/>
  <c r="C135" i="1" s="1"/>
  <c r="F147" i="1"/>
  <c r="F148" i="1" s="1"/>
  <c r="F164" i="1" l="1"/>
  <c r="F165" i="1" l="1"/>
</calcChain>
</file>

<file path=xl/sharedStrings.xml><?xml version="1.0" encoding="utf-8"?>
<sst xmlns="http://schemas.openxmlformats.org/spreadsheetml/2006/main" count="170" uniqueCount="107">
  <si>
    <t xml:space="preserve">PRESUPUESTO REFERENCIAL </t>
  </si>
  <si>
    <t>PLAZO: (EN MESES)</t>
  </si>
  <si>
    <t>PERSONAL TÉCNICO</t>
  </si>
  <si>
    <t>REMUNERACIÓN DEL PERSONAL TÉCNICO (A)</t>
  </si>
  <si>
    <t>#</t>
  </si>
  <si>
    <t>CANTIDAD</t>
  </si>
  <si>
    <t>MESES</t>
  </si>
  <si>
    <t>PARTICIPACION</t>
  </si>
  <si>
    <t>HONORARIOS</t>
  </si>
  <si>
    <t>MENSUAL</t>
  </si>
  <si>
    <t>TOTAL</t>
  </si>
  <si>
    <t xml:space="preserve">TOTAL REMUNERACIÓN </t>
  </si>
  <si>
    <t>BENEFICIOS Y CARGAS SOCIALES DEL PERSONAL TÉCNICO (A1)</t>
  </si>
  <si>
    <t>IESS PATRONAL</t>
  </si>
  <si>
    <t>RESERVA</t>
  </si>
  <si>
    <t>XIII</t>
  </si>
  <si>
    <t>XIV</t>
  </si>
  <si>
    <t xml:space="preserve">VACACIONES </t>
  </si>
  <si>
    <t>TOTAL BENEFICIOS Y CARGAS</t>
  </si>
  <si>
    <t>TOTAL BENEFICIOS Y CARGAS SOCIALES</t>
  </si>
  <si>
    <t xml:space="preserve">PERSONAL  AUXILIAR Y ADMINISTRATIVO </t>
  </si>
  <si>
    <t>REMUNERACIÓN DEL PERSONAL AUXILIAR Y ADMINISTRATIVO  (B)</t>
  </si>
  <si>
    <t>PERSONAL AUXILIAR Y ADMINISTRATIVO</t>
  </si>
  <si>
    <t>BENEFICIOS Y CARGAS SOCIALES DEL PERSONAL AUXILIAR Y ADMINISTRATIVO (B1)</t>
  </si>
  <si>
    <t>VACACIONES</t>
  </si>
  <si>
    <t>SUBCONTRATOS Y SERVICIOS VARIOS</t>
  </si>
  <si>
    <t>DETALLE COSTO SERVICIO TOPOGRAFÍA</t>
  </si>
  <si>
    <t>DESCRIPCIÓN</t>
  </si>
  <si>
    <t>PARTICIPACIÓN</t>
  </si>
  <si>
    <t>TOTAL SERVICIO TOPOGRAFÍA</t>
  </si>
  <si>
    <t>BENEFICIOS Y CARGAS SERVICIO TOPOGRAFÍA</t>
  </si>
  <si>
    <t>Subcontratos y Servicios varios</t>
  </si>
  <si>
    <t>Unidad</t>
  </si>
  <si>
    <t xml:space="preserve">Cantidad </t>
  </si>
  <si>
    <t>COSTO</t>
  </si>
  <si>
    <t>Total</t>
  </si>
  <si>
    <t>unidad</t>
  </si>
  <si>
    <t>Subtotal (F)</t>
  </si>
  <si>
    <t>TOPOGRAFIA Y CARGAS SOCIALES</t>
  </si>
  <si>
    <t>COSTOS DIRECTOS MISCELANEOS (C )</t>
  </si>
  <si>
    <t>CONCEPTO</t>
  </si>
  <si>
    <t>UNIDAD</t>
  </si>
  <si>
    <t xml:space="preserve">COSTO UNITARIO </t>
  </si>
  <si>
    <t>COSTO TOTAL</t>
  </si>
  <si>
    <t>MES</t>
  </si>
  <si>
    <t>COPIAS, INFORMES Y PLANOS</t>
  </si>
  <si>
    <t>GLOB</t>
  </si>
  <si>
    <t>EQUIPO MOBILIARIO</t>
  </si>
  <si>
    <t>SUMINISTROS DE CAMPO Y OFICINA</t>
  </si>
  <si>
    <t>GARANTIAS</t>
  </si>
  <si>
    <t>VEHICULO</t>
  </si>
  <si>
    <t>VALOR  TOTAL</t>
  </si>
  <si>
    <t xml:space="preserve">CONCEPTO </t>
  </si>
  <si>
    <t>VALOR</t>
  </si>
  <si>
    <t>SUELDOS</t>
  </si>
  <si>
    <t xml:space="preserve">PERSONAL AUXILIAR </t>
  </si>
  <si>
    <t xml:space="preserve">CARGAS SOCIALES </t>
  </si>
  <si>
    <t>COSTOS DIRECTOS - MISCELANEOS</t>
  </si>
  <si>
    <t>SUBTOTAL COSTOS DIRECTOS</t>
  </si>
  <si>
    <t>VALOR USD</t>
  </si>
  <si>
    <t>1. COSTOS DIRECTOS</t>
  </si>
  <si>
    <t>Remuneraciones</t>
  </si>
  <si>
    <t>Beneficios y cargas sociales</t>
  </si>
  <si>
    <t>Viajes y viáticos</t>
  </si>
  <si>
    <t>Subcontratos y servicios varios</t>
  </si>
  <si>
    <t>Arrendamientos y alquileres de equipos, vehículos e instalaciones</t>
  </si>
  <si>
    <t>Suministros y materiales</t>
  </si>
  <si>
    <t>Reproducciones, ediciones y publicaciones</t>
  </si>
  <si>
    <t>Otros</t>
  </si>
  <si>
    <t>Subtotal Costos Directos</t>
  </si>
  <si>
    <t>2. COSTOS INDIRECTOS - 5%</t>
  </si>
  <si>
    <t>Personal de dirección</t>
  </si>
  <si>
    <t>Personal intermedio</t>
  </si>
  <si>
    <t>Personal de mantenimiento y limpieza</t>
  </si>
  <si>
    <t>Personal subalterno</t>
  </si>
  <si>
    <t>Personal de control de calidad</t>
  </si>
  <si>
    <t>Personal informático</t>
  </si>
  <si>
    <t>Personal de servicios varios</t>
  </si>
  <si>
    <t>Subtotal Costos Indirectos</t>
  </si>
  <si>
    <t>3. GASTOS GENERALES (No aplicable para consultores individuales) - 10%</t>
  </si>
  <si>
    <t>Sueldos, salarios y beneficios o cargas sociales del personal directivo y administrativo que desarrolle su actividad de manera permanente en la consultora</t>
  </si>
  <si>
    <t>Arrendamientos y alquileres o depreciación y mantenimiento y operación de instalaciones y equipos, utilizados en forma permanente para el desarrollo de sus actividades</t>
  </si>
  <si>
    <t>Subtotal Gastos Generales</t>
  </si>
  <si>
    <t>Utilidad</t>
  </si>
  <si>
    <t>Subtotal Utilidad Empresarial</t>
  </si>
  <si>
    <t>gl</t>
  </si>
  <si>
    <t>4. UTILIDAD EMPRESARIAL (Solo aplicable para firmas consultoras) - 10%</t>
  </si>
  <si>
    <t>FISCALIZACIÓN DEL PROYECTO READECUACIÓN FASE 1 DEL EDIFICIO PRINCIPAL DE LA SUBGERENCIA ZONAL 8 UBICADO EN EL SOLAR 4 PARA INTERVERNIR SÓTANO, PLANTA BAJA, MEZANINE Y PISOS DEL 1 AL 4 Y CONSTRUCCIÓN DE OBRA CIVIL EN SOLAR 6</t>
  </si>
  <si>
    <t>Director de Fiscalización</t>
  </si>
  <si>
    <t>Residente de Fiscalización 1</t>
  </si>
  <si>
    <t>Residente de Fiscalización 2</t>
  </si>
  <si>
    <t>Residente de Fiscalización 3</t>
  </si>
  <si>
    <t>Especialista hidrosanitario</t>
  </si>
  <si>
    <t>Especialista estructural</t>
  </si>
  <si>
    <t>Especialista Eléctrico</t>
  </si>
  <si>
    <t>Especialista Electrónico</t>
  </si>
  <si>
    <t>Especialista Mecánico</t>
  </si>
  <si>
    <t>Especialista Ambiental</t>
  </si>
  <si>
    <t xml:space="preserve">Especialista en seguridad y salud Ocupacional
</t>
  </si>
  <si>
    <t>Especialista en Costos y Programación</t>
  </si>
  <si>
    <t xml:space="preserve"> (personal propuesto por el oferente en caso de que asi lo considere)</t>
  </si>
  <si>
    <t xml:space="preserve"> (propuesto por el oferente en caso de que asi lo considere)</t>
  </si>
  <si>
    <t xml:space="preserve">Nota: El presente formato ha sido diseñado para que la información propuesta mantenga uniformidad y sea detallada conforme </t>
  </si>
  <si>
    <t>la normativa legal vigente y considerando los aspectos contenidos en el proyecto de Término de Referencia adjunto, las proformas</t>
  </si>
  <si>
    <t>obtenidas servirán para obtener el presupuesto referencia del proceso.</t>
  </si>
  <si>
    <t xml:space="preserve">INFORMACIÓN EJEMPLO, EL PROVEEDOR PODRÁ UTILIZAR EL ESPACIO CONFORME A SU PROFORMA </t>
  </si>
  <si>
    <t xml:space="preserve">ARRENDAMIENTO DE INMUEBLE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</si>
</sst>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4" formatCode="_ &quot;$&quot;* #,##0.00_ ;_ &quot;$&quot;* \-#,##0.00_ ;_ &quot;$&quot;* &quot;-&quot;??_ ;_ @_ "/>
    <numFmt numFmtId="164" formatCode="_(&quot;$&quot;* #,##0.00_);_(&quot;$&quot;* \(#,##0.00\);_(&quot;$&quot;* &quot;-&quot;??_);_(@_)"/>
    <numFmt numFmtId="165" formatCode="_-&quot;$&quot;* #,##0.00_-;_-&quot;$&quot;* \-#,##0.00_-;_-&quot;$&quot;* &quot;-&quot;??_-;_-@"/>
    <numFmt numFmtId="166" formatCode="&quot;$&quot;#,##0.00"/>
    <numFmt numFmtId="167" formatCode="_ * #,##0_ ;_ * \-#,##0_ ;_ * &quot;-&quot;??_ ;_ @_ "/>
    <numFmt numFmtId="168" formatCode="_([$$-409]* #,##0.00_);_([$$-409]* \(#,##0.00\);_([$$-409]* &quot;-&quot;??_);_(@_)"/>
    <numFmt numFmtId="169" formatCode="0.000000000"/>
    <numFmt numFmtId="170" formatCode="_(* #,##0.00_);_(* \(#,##0.00\);_(* &quot;-&quot;??_);_(@_)"/>
  </numFmts>
  <fonts count="19" x14ac:knownFonts="1">
    <font>
      <sz val="11"/>
      <name val="Calibri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b/>
      <sz val="20"/>
      <color rgb="FF5C9BD5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b/>
      <sz val="10"/>
      <color rgb="FF000000"/>
      <name val="Calibri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20"/>
      <color rgb="FFFFFFFF"/>
      <name val="Calibri"/>
      <family val="2"/>
    </font>
    <font>
      <b/>
      <sz val="14"/>
      <color rgb="FFFFFFFF"/>
      <name val="Calibri"/>
      <family val="2"/>
    </font>
    <font>
      <b/>
      <sz val="16"/>
      <color rgb="FFFFFFFF"/>
      <name val="Calibri"/>
      <family val="2"/>
    </font>
    <font>
      <sz val="11"/>
      <color rgb="FF000000"/>
      <name val="Calibri"/>
      <family val="2"/>
    </font>
    <font>
      <b/>
      <sz val="22"/>
      <color rgb="FF000000"/>
      <name val="Calibri"/>
      <family val="2"/>
    </font>
    <font>
      <sz val="22"/>
      <color rgb="FF000000"/>
      <name val="Calibri"/>
      <family val="2"/>
    </font>
    <font>
      <sz val="10"/>
      <name val="Arial"/>
      <family val="2"/>
    </font>
    <font>
      <b/>
      <sz val="10"/>
      <name val="Calibri"/>
      <family val="2"/>
    </font>
    <font>
      <i/>
      <sz val="11"/>
      <color rgb="FF000000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rgb="FFB8CCE4"/>
        <bgColor rgb="FFB8CCE4"/>
      </patternFill>
    </fill>
    <fill>
      <patternFill patternType="solid">
        <fgColor rgb="FFFDE9D9"/>
        <bgColor rgb="FFFDE9D9"/>
      </patternFill>
    </fill>
    <fill>
      <patternFill patternType="solid">
        <fgColor rgb="FFD6E3BC"/>
        <bgColor rgb="FFD6E3BC"/>
      </patternFill>
    </fill>
    <fill>
      <patternFill patternType="solid">
        <fgColor rgb="FFF7F9F1"/>
        <bgColor rgb="FFF7F9F1"/>
      </patternFill>
    </fill>
    <fill>
      <patternFill patternType="solid">
        <fgColor rgb="FFFFFF00"/>
        <bgColor rgb="FFFFFF00"/>
      </patternFill>
    </fill>
    <fill>
      <patternFill patternType="solid">
        <fgColor rgb="FFADAAAA"/>
        <bgColor rgb="FFF7F9F1"/>
      </patternFill>
    </fill>
    <fill>
      <patternFill patternType="solid">
        <fgColor rgb="FFFFFFDD"/>
        <bgColor rgb="FFFFFFDD"/>
      </patternFill>
    </fill>
    <fill>
      <patternFill patternType="solid">
        <fgColor rgb="FFADAAAA"/>
        <bgColor indexed="64"/>
      </patternFill>
    </fill>
    <fill>
      <patternFill patternType="solid">
        <fgColor rgb="FFADAAAA"/>
        <bgColor rgb="FFFFFFDD"/>
      </patternFill>
    </fill>
    <fill>
      <patternFill patternType="solid">
        <fgColor rgb="FF548DD4"/>
        <bgColor rgb="FF548DD4"/>
      </patternFill>
    </fill>
    <fill>
      <patternFill patternType="solid">
        <fgColor rgb="FFFFFFFF"/>
        <bgColor rgb="FFFFFFFF"/>
      </patternFill>
    </fill>
    <fill>
      <patternFill patternType="solid">
        <fgColor rgb="FFFBD4B4"/>
        <bgColor rgb="FFFBD4B4"/>
      </patternFill>
    </fill>
    <fill>
      <patternFill patternType="solid">
        <fgColor rgb="FF7030A0"/>
        <bgColor rgb="FF7030A0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164" fontId="13" fillId="0" borderId="0">
      <alignment vertical="top"/>
      <protection locked="0"/>
    </xf>
  </cellStyleXfs>
  <cellXfs count="124">
    <xf numFmtId="0" fontId="0" fillId="0" borderId="0" xfId="0">
      <alignment vertical="center"/>
    </xf>
    <xf numFmtId="164" fontId="2" fillId="0" borderId="0" xfId="1" applyFont="1" applyAlignment="1" applyProtection="1"/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4" fontId="5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10" fontId="4" fillId="7" borderId="8" xfId="0" applyNumberFormat="1" applyFont="1" applyFill="1" applyBorder="1" applyAlignment="1">
      <alignment horizontal="center" vertical="center"/>
    </xf>
    <xf numFmtId="3" fontId="4" fillId="8" borderId="8" xfId="0" applyNumberFormat="1" applyFont="1" applyFill="1" applyBorder="1" applyAlignment="1">
      <alignment horizontal="center" vertical="center"/>
    </xf>
    <xf numFmtId="4" fontId="4" fillId="0" borderId="8" xfId="0" applyNumberFormat="1" applyFont="1" applyBorder="1" applyAlignment="1">
      <alignment horizontal="center" vertical="center" wrapText="1"/>
    </xf>
    <xf numFmtId="3" fontId="4" fillId="5" borderId="8" xfId="0" applyNumberFormat="1" applyFont="1" applyFill="1" applyBorder="1" applyAlignment="1">
      <alignment horizontal="center" vertical="center"/>
    </xf>
    <xf numFmtId="4" fontId="5" fillId="0" borderId="1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3" borderId="1" xfId="0" applyFont="1" applyFill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" fontId="2" fillId="0" borderId="0" xfId="0" applyNumberFormat="1" applyFont="1" applyAlignment="1"/>
    <xf numFmtId="10" fontId="7" fillId="0" borderId="1" xfId="0" applyNumberFormat="1" applyFont="1" applyBorder="1" applyAlignment="1">
      <alignment horizontal="center" vertical="center"/>
    </xf>
    <xf numFmtId="10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4" fontId="4" fillId="0" borderId="1" xfId="0" applyNumberFormat="1" applyFont="1" applyBorder="1" applyAlignment="1">
      <alignment horizontal="center" vertical="center"/>
    </xf>
    <xf numFmtId="4" fontId="4" fillId="9" borderId="1" xfId="0" applyNumberFormat="1" applyFont="1" applyFill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4" fillId="0" borderId="0" xfId="0" applyFont="1" applyAlignment="1"/>
    <xf numFmtId="10" fontId="4" fillId="0" borderId="1" xfId="0" applyNumberFormat="1" applyFont="1" applyBorder="1" applyAlignment="1">
      <alignment horizontal="center" vertical="center"/>
    </xf>
    <xf numFmtId="3" fontId="4" fillId="8" borderId="1" xfId="0" applyNumberFormat="1" applyFont="1" applyFill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2" fontId="5" fillId="0" borderId="0" xfId="0" applyNumberFormat="1" applyFont="1">
      <alignment vertical="center"/>
    </xf>
    <xf numFmtId="0" fontId="5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/>
    </xf>
    <xf numFmtId="165" fontId="4" fillId="8" borderId="1" xfId="0" applyNumberFormat="1" applyFont="1" applyFill="1" applyBorder="1" applyAlignment="1">
      <alignment horizontal="center" vertical="center"/>
    </xf>
    <xf numFmtId="44" fontId="2" fillId="0" borderId="0" xfId="0" applyNumberFormat="1" applyFont="1" applyAlignment="1"/>
    <xf numFmtId="0" fontId="5" fillId="0" borderId="12" xfId="0" applyFont="1" applyBorder="1">
      <alignment vertical="center"/>
    </xf>
    <xf numFmtId="164" fontId="8" fillId="0" borderId="1" xfId="0" applyNumberFormat="1" applyFont="1" applyBorder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4" fontId="4" fillId="0" borderId="0" xfId="0" applyNumberFormat="1" applyFont="1" applyAlignment="1">
      <alignment horizontal="center" vertical="center"/>
    </xf>
    <xf numFmtId="4" fontId="4" fillId="0" borderId="0" xfId="0" applyNumberFormat="1" applyFont="1">
      <alignment vertical="center"/>
    </xf>
    <xf numFmtId="0" fontId="4" fillId="3" borderId="8" xfId="0" applyFont="1" applyFill="1" applyBorder="1">
      <alignment vertical="center"/>
    </xf>
    <xf numFmtId="0" fontId="8" fillId="3" borderId="8" xfId="0" applyFont="1" applyFill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9" fillId="0" borderId="8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/>
    </xf>
    <xf numFmtId="1" fontId="9" fillId="0" borderId="8" xfId="0" applyNumberFormat="1" applyFont="1" applyBorder="1" applyAlignment="1">
      <alignment horizontal="center" vertical="center"/>
    </xf>
    <xf numFmtId="165" fontId="4" fillId="10" borderId="8" xfId="0" applyNumberFormat="1" applyFont="1" applyFill="1" applyBorder="1" applyAlignment="1">
      <alignment horizontal="center" vertical="center"/>
    </xf>
    <xf numFmtId="166" fontId="9" fillId="0" borderId="8" xfId="0" applyNumberFormat="1" applyFont="1" applyBorder="1" applyAlignment="1">
      <alignment horizontal="center" vertical="center"/>
    </xf>
    <xf numFmtId="0" fontId="4" fillId="0" borderId="12" xfId="0" applyFont="1" applyBorder="1">
      <alignment vertical="center"/>
    </xf>
    <xf numFmtId="164" fontId="8" fillId="0" borderId="12" xfId="0" applyNumberFormat="1" applyFont="1" applyBorder="1" applyAlignment="1">
      <alignment horizontal="center" vertical="center"/>
    </xf>
    <xf numFmtId="4" fontId="4" fillId="0" borderId="1" xfId="0" applyNumberFormat="1" applyFont="1" applyBorder="1">
      <alignment vertical="center"/>
    </xf>
    <xf numFmtId="44" fontId="4" fillId="0" borderId="1" xfId="0" applyNumberFormat="1" applyFont="1" applyBorder="1">
      <alignment vertical="center"/>
    </xf>
    <xf numFmtId="164" fontId="4" fillId="0" borderId="13" xfId="0" applyNumberFormat="1" applyFont="1" applyBorder="1">
      <alignment vertical="center"/>
    </xf>
    <xf numFmtId="44" fontId="4" fillId="0" borderId="8" xfId="0" applyNumberFormat="1" applyFont="1" applyBorder="1">
      <alignment vertical="center"/>
    </xf>
    <xf numFmtId="0" fontId="7" fillId="6" borderId="1" xfId="0" applyFont="1" applyFill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7" fontId="4" fillId="0" borderId="0" xfId="0" applyNumberFormat="1" applyFont="1">
      <alignment vertical="center"/>
    </xf>
    <xf numFmtId="0" fontId="4" fillId="12" borderId="0" xfId="0" applyFont="1" applyFill="1">
      <alignment vertical="center"/>
    </xf>
    <xf numFmtId="0" fontId="5" fillId="12" borderId="0" xfId="0" applyFont="1" applyFill="1" applyAlignment="1">
      <alignment horizontal="center" vertical="center" wrapText="1"/>
    </xf>
    <xf numFmtId="167" fontId="4" fillId="12" borderId="0" xfId="0" applyNumberFormat="1" applyFont="1" applyFill="1">
      <alignment vertical="center"/>
    </xf>
    <xf numFmtId="0" fontId="5" fillId="13" borderId="1" xfId="0" applyFont="1" applyFill="1" applyBorder="1" applyAlignment="1">
      <alignment horizontal="center" vertical="center"/>
    </xf>
    <xf numFmtId="4" fontId="4" fillId="12" borderId="0" xfId="0" applyNumberFormat="1" applyFont="1" applyFill="1">
      <alignment vertical="center"/>
    </xf>
    <xf numFmtId="2" fontId="4" fillId="12" borderId="0" xfId="0" applyNumberFormat="1" applyFont="1" applyFill="1">
      <alignment vertical="center"/>
    </xf>
    <xf numFmtId="0" fontId="5" fillId="13" borderId="1" xfId="0" applyFont="1" applyFill="1" applyBorder="1" applyAlignment="1">
      <alignment horizontal="center" vertical="center" wrapText="1"/>
    </xf>
    <xf numFmtId="168" fontId="4" fillId="0" borderId="1" xfId="0" applyNumberFormat="1" applyFont="1" applyBorder="1">
      <alignment vertical="center"/>
    </xf>
    <xf numFmtId="168" fontId="5" fillId="0" borderId="1" xfId="0" applyNumberFormat="1" applyFont="1" applyBorder="1">
      <alignment vertical="center"/>
    </xf>
    <xf numFmtId="169" fontId="4" fillId="12" borderId="0" xfId="0" applyNumberFormat="1" applyFont="1" applyFill="1">
      <alignment vertical="center"/>
    </xf>
    <xf numFmtId="170" fontId="4" fillId="0" borderId="1" xfId="0" applyNumberFormat="1" applyFont="1" applyBorder="1">
      <alignment vertical="center"/>
    </xf>
    <xf numFmtId="164" fontId="12" fillId="14" borderId="1" xfId="0" applyNumberFormat="1" applyFont="1" applyFill="1" applyBorder="1">
      <alignment vertical="center"/>
    </xf>
    <xf numFmtId="164" fontId="4" fillId="12" borderId="0" xfId="0" applyNumberFormat="1" applyFont="1" applyFill="1">
      <alignment vertical="center"/>
    </xf>
    <xf numFmtId="0" fontId="2" fillId="0" borderId="1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16" fillId="0" borderId="8" xfId="0" applyFont="1" applyBorder="1">
      <alignment vertical="center"/>
    </xf>
    <xf numFmtId="0" fontId="17" fillId="0" borderId="0" xfId="0" applyFont="1">
      <alignment vertical="center"/>
    </xf>
    <xf numFmtId="0" fontId="5" fillId="0" borderId="2" xfId="0" applyFont="1" applyBorder="1" applyAlignment="1">
      <alignment horizontal="left" vertical="center"/>
    </xf>
    <xf numFmtId="0" fontId="6" fillId="0" borderId="3" xfId="0" applyFont="1" applyBorder="1" applyAlignment="1"/>
    <xf numFmtId="0" fontId="6" fillId="0" borderId="4" xfId="0" applyFont="1" applyBorder="1" applyAlignment="1"/>
    <xf numFmtId="0" fontId="4" fillId="0" borderId="2" xfId="0" applyFont="1" applyBorder="1">
      <alignment vertical="center"/>
    </xf>
    <xf numFmtId="0" fontId="5" fillId="0" borderId="13" xfId="0" applyFont="1" applyBorder="1" applyAlignment="1">
      <alignment horizontal="center" vertical="center"/>
    </xf>
    <xf numFmtId="0" fontId="6" fillId="0" borderId="12" xfId="0" applyFont="1" applyBorder="1" applyAlignment="1"/>
    <xf numFmtId="0" fontId="5" fillId="0" borderId="2" xfId="0" applyFont="1" applyBorder="1" applyAlignment="1">
      <alignment horizontal="right" vertical="center"/>
    </xf>
    <xf numFmtId="0" fontId="4" fillId="0" borderId="2" xfId="0" applyFont="1" applyBorder="1" applyAlignment="1">
      <alignment vertical="center" wrapText="1"/>
    </xf>
    <xf numFmtId="0" fontId="6" fillId="0" borderId="3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5" fillId="0" borderId="2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6" fillId="0" borderId="10" xfId="0" applyFont="1" applyBorder="1" applyAlignment="1"/>
    <xf numFmtId="0" fontId="6" fillId="0" borderId="11" xfId="0" applyFont="1" applyBorder="1" applyAlignment="1"/>
    <xf numFmtId="0" fontId="6" fillId="0" borderId="5" xfId="0" applyFont="1" applyBorder="1" applyAlignment="1"/>
    <xf numFmtId="0" fontId="6" fillId="0" borderId="6" xfId="0" applyFont="1" applyBorder="1" applyAlignment="1"/>
    <xf numFmtId="0" fontId="5" fillId="0" borderId="8" xfId="0" applyFont="1" applyBorder="1" applyAlignment="1">
      <alignment horizontal="center" vertical="center"/>
    </xf>
    <xf numFmtId="0" fontId="6" fillId="0" borderId="8" xfId="0" applyFont="1" applyBorder="1" applyAlignment="1"/>
    <xf numFmtId="0" fontId="7" fillId="0" borderId="13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11" fillId="11" borderId="9" xfId="0" applyFont="1" applyFill="1" applyBorder="1" applyAlignment="1">
      <alignment horizontal="center" vertical="center" wrapText="1"/>
    </xf>
    <xf numFmtId="0" fontId="10" fillId="11" borderId="7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/>
    <xf numFmtId="0" fontId="3" fillId="0" borderId="0" xfId="0" applyFont="1" applyAlignment="1">
      <alignment horizontal="center" vertical="center" wrapText="1"/>
    </xf>
    <xf numFmtId="0" fontId="2" fillId="0" borderId="0" xfId="0" applyFont="1" applyAlignment="1"/>
    <xf numFmtId="0" fontId="5" fillId="13" borderId="2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14" xfId="0" applyFont="1" applyBorder="1" applyAlignment="1"/>
    <xf numFmtId="0" fontId="5" fillId="4" borderId="8" xfId="0" applyFont="1" applyFill="1" applyBorder="1" applyAlignment="1">
      <alignment horizontal="center" vertical="center"/>
    </xf>
    <xf numFmtId="0" fontId="6" fillId="0" borderId="15" xfId="0" applyFont="1" applyBorder="1" applyAlignment="1"/>
    <xf numFmtId="0" fontId="5" fillId="5" borderId="8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18" fillId="0" borderId="1" xfId="0" applyFont="1" applyBorder="1" applyAlignment="1">
      <alignment vertical="center" wrapText="1"/>
    </xf>
    <xf numFmtId="0" fontId="18" fillId="0" borderId="1" xfId="0" applyFont="1" applyBorder="1">
      <alignment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www.wps.cn/officeDocument/2020/cellImage" Target="NUL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igarcia\documents\UEP_ISA\71_FISCALIZACION%20ETS\02_PRESUPUESTO\Presupuesto%2520Fisca_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ICIO"/>
      <sheetName val="(REVISAR) PRESUPUESTO"/>
      <sheetName val="PROYECTOS"/>
      <sheetName val="2 Presupuesto"/>
      <sheetName val="(REVISAR) EXPER EQUIPO TEC"/>
      <sheetName val="(REVISAR) EQUIPO TÉCNICO"/>
      <sheetName val="3.9.1 EXPERIEN EQUIPO TÉCNICO"/>
      <sheetName val="10.1 y 10.2 REQUISITOS MÍNIMOS "/>
      <sheetName val="(REVISAR) EXP GEN ESP"/>
      <sheetName val="10.3 EXPER GEN Y ESP"/>
      <sheetName val="11.3.3 VALORACION EXPERIENCIA"/>
      <sheetName val="REGIMEN COMÚN"/>
      <sheetName val="Información Corpac"/>
      <sheetName val="Ensayos Presupuesto"/>
      <sheetName val="LISTAS"/>
    </sheetNames>
    <sheetDataSet>
      <sheetData sheetId="0"/>
      <sheetData sheetId="1"/>
      <sheetData sheetId="2"/>
      <sheetData sheetId="3"/>
      <sheetData sheetId="4"/>
      <sheetData sheetId="5"/>
      <sheetData sheetId="6">
        <row r="7">
          <cell r="E7">
            <v>1</v>
          </cell>
        </row>
        <row r="8">
          <cell r="E8">
            <v>1</v>
          </cell>
        </row>
        <row r="9">
          <cell r="E9">
            <v>1</v>
          </cell>
        </row>
        <row r="10">
          <cell r="E10">
            <v>1</v>
          </cell>
        </row>
        <row r="11">
          <cell r="E11">
            <v>1</v>
          </cell>
        </row>
        <row r="12">
          <cell r="E12">
            <v>1</v>
          </cell>
        </row>
        <row r="13">
          <cell r="E13">
            <v>1</v>
          </cell>
        </row>
        <row r="14">
          <cell r="E14">
            <v>1</v>
          </cell>
        </row>
        <row r="15">
          <cell r="E15">
            <v>1</v>
          </cell>
        </row>
        <row r="16">
          <cell r="E16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71"/>
  <sheetViews>
    <sheetView tabSelected="1" topLeftCell="A102" zoomScale="136" zoomScaleNormal="136" workbookViewId="0">
      <selection activeCell="H115" sqref="H115"/>
    </sheetView>
  </sheetViews>
  <sheetFormatPr baseColWidth="10" defaultColWidth="10" defaultRowHeight="15" x14ac:dyDescent="0.25"/>
  <cols>
    <col min="2" max="2" width="38.28515625" customWidth="1"/>
    <col min="3" max="3" width="15.140625" customWidth="1"/>
    <col min="4" max="4" width="12.42578125" customWidth="1"/>
    <col min="5" max="5" width="22.85546875" customWidth="1"/>
    <col min="6" max="6" width="24.42578125" customWidth="1"/>
    <col min="7" max="7" width="15.140625" customWidth="1"/>
    <col min="8" max="8" width="17.140625" bestFit="1" customWidth="1"/>
    <col min="9" max="9" width="15.5703125" customWidth="1"/>
    <col min="11" max="11" width="28.5703125" customWidth="1"/>
    <col min="12" max="12" width="19.42578125" customWidth="1"/>
    <col min="14" max="14" width="12" bestFit="1" customWidth="1"/>
  </cols>
  <sheetData>
    <row r="1" spans="1:11" ht="28.5" x14ac:dyDescent="0.45">
      <c r="A1" s="110" t="s">
        <v>0</v>
      </c>
      <c r="B1" s="111"/>
      <c r="C1" s="111"/>
      <c r="D1" s="111"/>
      <c r="E1" s="111"/>
      <c r="F1" s="111"/>
      <c r="G1" s="111"/>
      <c r="H1" s="111"/>
      <c r="I1" s="111"/>
      <c r="K1" s="1"/>
    </row>
    <row r="2" spans="1:11" ht="99" customHeight="1" x14ac:dyDescent="0.25">
      <c r="A2" s="112" t="s">
        <v>87</v>
      </c>
      <c r="B2" s="113"/>
      <c r="C2" s="113"/>
      <c r="D2" s="113"/>
      <c r="E2" s="113"/>
      <c r="F2" s="113"/>
      <c r="G2" s="113"/>
      <c r="H2" s="113"/>
      <c r="I2" s="113"/>
    </row>
    <row r="3" spans="1:11" ht="15.75" x14ac:dyDescent="0.25">
      <c r="A3" s="2"/>
      <c r="B3" s="2"/>
      <c r="C3" s="2"/>
      <c r="D3" s="2"/>
      <c r="E3" s="2"/>
      <c r="F3" s="2"/>
      <c r="G3" s="2"/>
      <c r="H3" s="2"/>
      <c r="I3" s="2"/>
    </row>
    <row r="4" spans="1:11" x14ac:dyDescent="0.25">
      <c r="A4" s="3"/>
      <c r="B4" s="4" t="s">
        <v>1</v>
      </c>
      <c r="C4" s="5">
        <v>11</v>
      </c>
      <c r="D4" s="3"/>
      <c r="E4" s="3"/>
      <c r="H4" s="3"/>
      <c r="I4" s="3"/>
    </row>
    <row r="5" spans="1:11" x14ac:dyDescent="0.25">
      <c r="A5" s="3"/>
      <c r="B5" s="6"/>
      <c r="C5" s="6"/>
      <c r="D5" s="7"/>
      <c r="E5" s="3"/>
      <c r="F5" s="3"/>
      <c r="G5" s="3"/>
      <c r="H5" s="3"/>
      <c r="I5" s="3"/>
    </row>
    <row r="6" spans="1:11" x14ac:dyDescent="0.25">
      <c r="A6" s="106" t="s">
        <v>2</v>
      </c>
      <c r="B6" s="84"/>
      <c r="C6" s="84"/>
      <c r="D6" s="84"/>
      <c r="E6" s="84"/>
      <c r="F6" s="84"/>
      <c r="G6" s="84"/>
      <c r="H6" s="84"/>
      <c r="I6" s="85"/>
    </row>
    <row r="7" spans="1:11" x14ac:dyDescent="0.25">
      <c r="A7" s="3"/>
      <c r="B7" s="3"/>
      <c r="C7" s="3"/>
      <c r="D7" s="8"/>
      <c r="E7" s="3"/>
      <c r="F7" s="3"/>
      <c r="G7" s="3"/>
      <c r="H7" s="3"/>
      <c r="I7" s="3"/>
    </row>
    <row r="8" spans="1:11" x14ac:dyDescent="0.25">
      <c r="A8" s="94" t="s">
        <v>3</v>
      </c>
      <c r="B8" s="101"/>
      <c r="C8" s="101"/>
      <c r="D8" s="101"/>
      <c r="E8" s="101"/>
      <c r="F8" s="101"/>
      <c r="G8" s="102"/>
      <c r="H8" s="3"/>
      <c r="I8" s="3"/>
    </row>
    <row r="9" spans="1:11" x14ac:dyDescent="0.25">
      <c r="A9" s="116" t="s">
        <v>4</v>
      </c>
      <c r="B9" s="118" t="s">
        <v>2</v>
      </c>
      <c r="C9" s="120" t="s">
        <v>5</v>
      </c>
      <c r="D9" s="120" t="s">
        <v>6</v>
      </c>
      <c r="E9" s="121" t="s">
        <v>7</v>
      </c>
      <c r="F9" s="103" t="s">
        <v>8</v>
      </c>
      <c r="G9" s="104"/>
    </row>
    <row r="10" spans="1:11" x14ac:dyDescent="0.25">
      <c r="A10" s="117"/>
      <c r="B10" s="119"/>
      <c r="C10" s="119"/>
      <c r="D10" s="104"/>
      <c r="E10" s="104"/>
      <c r="F10" s="9" t="s">
        <v>9</v>
      </c>
      <c r="G10" s="10" t="s">
        <v>10</v>
      </c>
    </row>
    <row r="11" spans="1:11" x14ac:dyDescent="0.25">
      <c r="A11" s="80">
        <v>1</v>
      </c>
      <c r="B11" s="81" t="s">
        <v>88</v>
      </c>
      <c r="C11" s="11">
        <f>+'[1]3.9.1 EXPERIEN EQUIPO TÉCNICO'!E7</f>
        <v>1</v>
      </c>
      <c r="D11" s="11">
        <v>11</v>
      </c>
      <c r="E11" s="12">
        <v>1</v>
      </c>
      <c r="F11" s="13">
        <v>0</v>
      </c>
      <c r="G11" s="14">
        <f>+F11*D11*E11*C11</f>
        <v>0</v>
      </c>
    </row>
    <row r="12" spans="1:11" x14ac:dyDescent="0.25">
      <c r="A12" s="80">
        <v>2</v>
      </c>
      <c r="B12" s="81" t="s">
        <v>89</v>
      </c>
      <c r="C12" s="11">
        <f>+'[1]3.9.1 EXPERIEN EQUIPO TÉCNICO'!E8</f>
        <v>1</v>
      </c>
      <c r="D12" s="11">
        <v>11</v>
      </c>
      <c r="E12" s="12">
        <v>1</v>
      </c>
      <c r="F12" s="13"/>
      <c r="G12" s="14">
        <f t="shared" ref="G12:G22" si="0">+F12*D12*E12*C12</f>
        <v>0</v>
      </c>
    </row>
    <row r="13" spans="1:11" x14ac:dyDescent="0.25">
      <c r="A13" s="80">
        <v>3</v>
      </c>
      <c r="B13" s="81" t="s">
        <v>90</v>
      </c>
      <c r="C13" s="11">
        <f>+'[1]3.9.1 EXPERIEN EQUIPO TÉCNICO'!E9</f>
        <v>1</v>
      </c>
      <c r="D13" s="11">
        <v>11</v>
      </c>
      <c r="E13" s="12">
        <v>1</v>
      </c>
      <c r="F13" s="13"/>
      <c r="G13" s="14">
        <f t="shared" si="0"/>
        <v>0</v>
      </c>
    </row>
    <row r="14" spans="1:11" x14ac:dyDescent="0.25">
      <c r="A14" s="80">
        <v>4</v>
      </c>
      <c r="B14" s="81" t="s">
        <v>91</v>
      </c>
      <c r="C14" s="11">
        <f>+'[1]3.9.1 EXPERIEN EQUIPO TÉCNICO'!E10</f>
        <v>1</v>
      </c>
      <c r="D14" s="11">
        <v>11</v>
      </c>
      <c r="E14" s="12">
        <v>1</v>
      </c>
      <c r="F14" s="13"/>
      <c r="G14" s="14">
        <f t="shared" si="0"/>
        <v>0</v>
      </c>
    </row>
    <row r="15" spans="1:11" x14ac:dyDescent="0.25">
      <c r="A15" s="80">
        <v>5</v>
      </c>
      <c r="B15" s="81" t="s">
        <v>92</v>
      </c>
      <c r="C15" s="11">
        <f>+'[1]3.9.1 EXPERIEN EQUIPO TÉCNICO'!E11</f>
        <v>1</v>
      </c>
      <c r="D15" s="11">
        <v>11</v>
      </c>
      <c r="E15" s="12">
        <v>0.5</v>
      </c>
      <c r="F15" s="13"/>
      <c r="G15" s="14">
        <f t="shared" si="0"/>
        <v>0</v>
      </c>
    </row>
    <row r="16" spans="1:11" x14ac:dyDescent="0.25">
      <c r="A16" s="80">
        <v>6</v>
      </c>
      <c r="B16" s="81" t="s">
        <v>93</v>
      </c>
      <c r="C16" s="11">
        <f>+'[1]3.9.1 EXPERIEN EQUIPO TÉCNICO'!E12</f>
        <v>1</v>
      </c>
      <c r="D16" s="11">
        <v>11</v>
      </c>
      <c r="E16" s="12">
        <v>0.5</v>
      </c>
      <c r="F16" s="13"/>
      <c r="G16" s="14">
        <f t="shared" si="0"/>
        <v>0</v>
      </c>
    </row>
    <row r="17" spans="1:12" x14ac:dyDescent="0.25">
      <c r="A17" s="80">
        <v>7</v>
      </c>
      <c r="B17" s="81" t="s">
        <v>94</v>
      </c>
      <c r="C17" s="11">
        <f>+'[1]3.9.1 EXPERIEN EQUIPO TÉCNICO'!E13</f>
        <v>1</v>
      </c>
      <c r="D17" s="11">
        <v>11</v>
      </c>
      <c r="E17" s="12">
        <v>0.5</v>
      </c>
      <c r="F17" s="13"/>
      <c r="G17" s="14">
        <f t="shared" si="0"/>
        <v>0</v>
      </c>
    </row>
    <row r="18" spans="1:12" x14ac:dyDescent="0.25">
      <c r="A18" s="80">
        <v>8</v>
      </c>
      <c r="B18" s="81" t="s">
        <v>95</v>
      </c>
      <c r="C18" s="15">
        <f>+'[1]3.9.1 EXPERIEN EQUIPO TÉCNICO'!E14</f>
        <v>1</v>
      </c>
      <c r="D18" s="11">
        <v>11</v>
      </c>
      <c r="E18" s="12">
        <v>0.5</v>
      </c>
      <c r="F18" s="13"/>
      <c r="G18" s="14">
        <f t="shared" si="0"/>
        <v>0</v>
      </c>
    </row>
    <row r="19" spans="1:12" x14ac:dyDescent="0.25">
      <c r="A19" s="80">
        <v>9</v>
      </c>
      <c r="B19" s="81" t="s">
        <v>96</v>
      </c>
      <c r="C19" s="11">
        <f>+'[1]3.9.1 EXPERIEN EQUIPO TÉCNICO'!E15</f>
        <v>1</v>
      </c>
      <c r="D19" s="11">
        <v>11</v>
      </c>
      <c r="E19" s="12">
        <v>0.5</v>
      </c>
      <c r="F19" s="13"/>
      <c r="G19" s="14">
        <f t="shared" si="0"/>
        <v>0</v>
      </c>
    </row>
    <row r="20" spans="1:12" x14ac:dyDescent="0.25">
      <c r="A20" s="80">
        <v>10</v>
      </c>
      <c r="B20" s="81" t="s">
        <v>97</v>
      </c>
      <c r="C20" s="11">
        <f>+'[1]3.9.1 EXPERIEN EQUIPO TÉCNICO'!E16</f>
        <v>1</v>
      </c>
      <c r="D20" s="11">
        <v>11</v>
      </c>
      <c r="E20" s="12">
        <v>0.5</v>
      </c>
      <c r="F20" s="13"/>
      <c r="G20" s="14">
        <f t="shared" si="0"/>
        <v>0</v>
      </c>
    </row>
    <row r="21" spans="1:12" x14ac:dyDescent="0.25">
      <c r="A21" s="80">
        <v>11</v>
      </c>
      <c r="B21" s="81" t="s">
        <v>98</v>
      </c>
      <c r="C21" s="11">
        <v>1</v>
      </c>
      <c r="D21" s="11">
        <v>11</v>
      </c>
      <c r="E21" s="12">
        <v>0.5</v>
      </c>
      <c r="F21" s="13"/>
      <c r="G21" s="14">
        <f t="shared" si="0"/>
        <v>0</v>
      </c>
    </row>
    <row r="22" spans="1:12" x14ac:dyDescent="0.25">
      <c r="A22" s="80">
        <v>12</v>
      </c>
      <c r="B22" s="81" t="s">
        <v>99</v>
      </c>
      <c r="C22" s="11">
        <v>1</v>
      </c>
      <c r="D22" s="11">
        <v>11</v>
      </c>
      <c r="E22" s="12">
        <v>0.5</v>
      </c>
      <c r="F22" s="13"/>
      <c r="G22" s="14">
        <f t="shared" si="0"/>
        <v>0</v>
      </c>
    </row>
    <row r="23" spans="1:12" x14ac:dyDescent="0.25">
      <c r="A23" s="3"/>
      <c r="B23" s="3"/>
      <c r="C23" s="3"/>
      <c r="D23" s="115" t="s">
        <v>11</v>
      </c>
      <c r="E23" s="99"/>
      <c r="F23" s="100"/>
      <c r="G23" s="16">
        <f>SUM(G11:G22)</f>
        <v>0</v>
      </c>
    </row>
    <row r="24" spans="1:12" x14ac:dyDescent="0.25">
      <c r="A24" s="3"/>
      <c r="B24" s="3"/>
      <c r="C24" s="3"/>
      <c r="D24" s="17"/>
      <c r="E24" s="17"/>
      <c r="F24" s="17"/>
      <c r="G24" s="7"/>
      <c r="H24" s="3"/>
      <c r="I24" s="3"/>
    </row>
    <row r="25" spans="1:12" x14ac:dyDescent="0.25">
      <c r="A25" s="3"/>
      <c r="B25" s="3"/>
      <c r="C25" s="3"/>
      <c r="D25" s="3"/>
      <c r="E25" s="3"/>
      <c r="F25" s="3"/>
      <c r="G25" s="3"/>
      <c r="H25" s="3"/>
      <c r="I25" s="3"/>
    </row>
    <row r="26" spans="1:12" x14ac:dyDescent="0.25">
      <c r="A26" s="18" t="s">
        <v>12</v>
      </c>
      <c r="B26" s="18"/>
      <c r="C26" s="18"/>
      <c r="D26" s="18"/>
      <c r="E26" s="18"/>
      <c r="F26" s="18"/>
      <c r="G26" s="18"/>
      <c r="H26" s="18"/>
      <c r="I26" s="18"/>
    </row>
    <row r="27" spans="1:12" ht="25.5" x14ac:dyDescent="0.25">
      <c r="A27" s="97" t="s">
        <v>4</v>
      </c>
      <c r="B27" s="105" t="s">
        <v>2</v>
      </c>
      <c r="C27" s="87" t="s">
        <v>5</v>
      </c>
      <c r="D27" s="19" t="s">
        <v>13</v>
      </c>
      <c r="E27" s="20" t="s">
        <v>14</v>
      </c>
      <c r="F27" s="20" t="s">
        <v>15</v>
      </c>
      <c r="G27" s="87" t="s">
        <v>16</v>
      </c>
      <c r="H27" s="105" t="s">
        <v>17</v>
      </c>
      <c r="I27" s="95" t="s">
        <v>18</v>
      </c>
      <c r="L27" s="21"/>
    </row>
    <row r="28" spans="1:12" x14ac:dyDescent="0.25">
      <c r="A28" s="88"/>
      <c r="B28" s="88"/>
      <c r="C28" s="88"/>
      <c r="D28" s="22">
        <v>0.1115</v>
      </c>
      <c r="E28" s="23">
        <v>8.3333329999999997E-2</v>
      </c>
      <c r="F28" s="23">
        <v>8.3333329999999997E-2</v>
      </c>
      <c r="G28" s="88"/>
      <c r="H28" s="88"/>
      <c r="I28" s="88"/>
    </row>
    <row r="29" spans="1:12" x14ac:dyDescent="0.25">
      <c r="A29" s="24">
        <v>1</v>
      </c>
      <c r="B29" s="25" t="str">
        <f t="shared" ref="B29:C37" si="1">+B11</f>
        <v>Director de Fiscalización</v>
      </c>
      <c r="C29" s="24">
        <f t="shared" si="1"/>
        <v>1</v>
      </c>
      <c r="D29" s="26">
        <f t="shared" ref="D29:D39" si="2">+G11*$D$28</f>
        <v>0</v>
      </c>
      <c r="E29" s="26">
        <f t="shared" ref="E29:E39" si="3">+G11*$E$28</f>
        <v>0</v>
      </c>
      <c r="F29" s="26">
        <f t="shared" ref="F29:F39" si="4">+G11*$F$28</f>
        <v>0</v>
      </c>
      <c r="G29" s="27">
        <f t="shared" ref="G29:G39" si="5">+(460/12)*D11*E11*C11</f>
        <v>421.66666666666669</v>
      </c>
      <c r="H29" s="26">
        <f t="shared" ref="H29:H39" si="6">+F11*E11*(D11/24)*C11</f>
        <v>0</v>
      </c>
      <c r="I29" s="28">
        <f t="shared" ref="I29:I39" si="7">SUM(D29:H29)</f>
        <v>421.66666666666669</v>
      </c>
    </row>
    <row r="30" spans="1:12" x14ac:dyDescent="0.25">
      <c r="A30" s="24">
        <v>2</v>
      </c>
      <c r="B30" s="25" t="str">
        <f t="shared" si="1"/>
        <v>Residente de Fiscalización 1</v>
      </c>
      <c r="C30" s="24">
        <f t="shared" si="1"/>
        <v>1</v>
      </c>
      <c r="D30" s="26">
        <f t="shared" si="2"/>
        <v>0</v>
      </c>
      <c r="E30" s="26">
        <f t="shared" si="3"/>
        <v>0</v>
      </c>
      <c r="F30" s="26">
        <f t="shared" si="4"/>
        <v>0</v>
      </c>
      <c r="G30" s="27">
        <f t="shared" si="5"/>
        <v>421.66666666666669</v>
      </c>
      <c r="H30" s="26">
        <f t="shared" si="6"/>
        <v>0</v>
      </c>
      <c r="I30" s="28">
        <f t="shared" si="7"/>
        <v>421.66666666666669</v>
      </c>
    </row>
    <row r="31" spans="1:12" x14ac:dyDescent="0.25">
      <c r="A31" s="24">
        <v>3</v>
      </c>
      <c r="B31" s="25" t="str">
        <f t="shared" si="1"/>
        <v>Residente de Fiscalización 2</v>
      </c>
      <c r="C31" s="24">
        <f t="shared" si="1"/>
        <v>1</v>
      </c>
      <c r="D31" s="26">
        <f t="shared" si="2"/>
        <v>0</v>
      </c>
      <c r="E31" s="26">
        <f t="shared" si="3"/>
        <v>0</v>
      </c>
      <c r="F31" s="26">
        <f t="shared" si="4"/>
        <v>0</v>
      </c>
      <c r="G31" s="27">
        <f t="shared" si="5"/>
        <v>421.66666666666669</v>
      </c>
      <c r="H31" s="26">
        <f t="shared" si="6"/>
        <v>0</v>
      </c>
      <c r="I31" s="28">
        <f t="shared" si="7"/>
        <v>421.66666666666669</v>
      </c>
    </row>
    <row r="32" spans="1:12" x14ac:dyDescent="0.25">
      <c r="A32" s="24">
        <v>4</v>
      </c>
      <c r="B32" s="25" t="str">
        <f t="shared" si="1"/>
        <v>Residente de Fiscalización 3</v>
      </c>
      <c r="C32" s="24">
        <f t="shared" si="1"/>
        <v>1</v>
      </c>
      <c r="D32" s="26">
        <f t="shared" si="2"/>
        <v>0</v>
      </c>
      <c r="E32" s="26">
        <f t="shared" si="3"/>
        <v>0</v>
      </c>
      <c r="F32" s="26">
        <f t="shared" si="4"/>
        <v>0</v>
      </c>
      <c r="G32" s="27">
        <f t="shared" si="5"/>
        <v>421.66666666666669</v>
      </c>
      <c r="H32" s="26">
        <f t="shared" si="6"/>
        <v>0</v>
      </c>
      <c r="I32" s="28">
        <f t="shared" si="7"/>
        <v>421.66666666666669</v>
      </c>
    </row>
    <row r="33" spans="1:9" x14ac:dyDescent="0.25">
      <c r="A33" s="24">
        <v>5</v>
      </c>
      <c r="B33" s="25" t="str">
        <f t="shared" si="1"/>
        <v>Especialista hidrosanitario</v>
      </c>
      <c r="C33" s="24">
        <f t="shared" si="1"/>
        <v>1</v>
      </c>
      <c r="D33" s="26">
        <f t="shared" si="2"/>
        <v>0</v>
      </c>
      <c r="E33" s="26">
        <f t="shared" si="3"/>
        <v>0</v>
      </c>
      <c r="F33" s="26">
        <f t="shared" si="4"/>
        <v>0</v>
      </c>
      <c r="G33" s="27">
        <f t="shared" si="5"/>
        <v>210.83333333333334</v>
      </c>
      <c r="H33" s="26">
        <f t="shared" si="6"/>
        <v>0</v>
      </c>
      <c r="I33" s="28">
        <f t="shared" si="7"/>
        <v>210.83333333333334</v>
      </c>
    </row>
    <row r="34" spans="1:9" x14ac:dyDescent="0.25">
      <c r="A34" s="24">
        <v>6</v>
      </c>
      <c r="B34" s="25" t="str">
        <f t="shared" si="1"/>
        <v>Especialista estructural</v>
      </c>
      <c r="C34" s="24">
        <f t="shared" si="1"/>
        <v>1</v>
      </c>
      <c r="D34" s="26">
        <f t="shared" si="2"/>
        <v>0</v>
      </c>
      <c r="E34" s="26">
        <f t="shared" si="3"/>
        <v>0</v>
      </c>
      <c r="F34" s="26">
        <f t="shared" si="4"/>
        <v>0</v>
      </c>
      <c r="G34" s="27">
        <f t="shared" si="5"/>
        <v>210.83333333333334</v>
      </c>
      <c r="H34" s="26">
        <f t="shared" si="6"/>
        <v>0</v>
      </c>
      <c r="I34" s="28">
        <f t="shared" si="7"/>
        <v>210.83333333333334</v>
      </c>
    </row>
    <row r="35" spans="1:9" x14ac:dyDescent="0.25">
      <c r="A35" s="24">
        <v>7</v>
      </c>
      <c r="B35" s="25" t="str">
        <f t="shared" si="1"/>
        <v>Especialista Eléctrico</v>
      </c>
      <c r="C35" s="24">
        <f t="shared" si="1"/>
        <v>1</v>
      </c>
      <c r="D35" s="26">
        <f t="shared" si="2"/>
        <v>0</v>
      </c>
      <c r="E35" s="26">
        <f t="shared" si="3"/>
        <v>0</v>
      </c>
      <c r="F35" s="26">
        <f t="shared" si="4"/>
        <v>0</v>
      </c>
      <c r="G35" s="27">
        <f t="shared" si="5"/>
        <v>210.83333333333334</v>
      </c>
      <c r="H35" s="26">
        <f t="shared" si="6"/>
        <v>0</v>
      </c>
      <c r="I35" s="28">
        <f t="shared" si="7"/>
        <v>210.83333333333334</v>
      </c>
    </row>
    <row r="36" spans="1:9" x14ac:dyDescent="0.25">
      <c r="A36" s="24">
        <v>8</v>
      </c>
      <c r="B36" s="25" t="str">
        <f t="shared" si="1"/>
        <v>Especialista Electrónico</v>
      </c>
      <c r="C36" s="29">
        <f t="shared" si="1"/>
        <v>1</v>
      </c>
      <c r="D36" s="26">
        <f t="shared" si="2"/>
        <v>0</v>
      </c>
      <c r="E36" s="26">
        <f t="shared" si="3"/>
        <v>0</v>
      </c>
      <c r="F36" s="26">
        <f t="shared" si="4"/>
        <v>0</v>
      </c>
      <c r="G36" s="27">
        <f t="shared" si="5"/>
        <v>210.83333333333334</v>
      </c>
      <c r="H36" s="26">
        <f t="shared" si="6"/>
        <v>0</v>
      </c>
      <c r="I36" s="28">
        <f t="shared" si="7"/>
        <v>210.83333333333334</v>
      </c>
    </row>
    <row r="37" spans="1:9" x14ac:dyDescent="0.25">
      <c r="A37" s="24">
        <v>9</v>
      </c>
      <c r="B37" s="25" t="str">
        <f t="shared" si="1"/>
        <v>Especialista Mecánico</v>
      </c>
      <c r="C37" s="24">
        <f t="shared" si="1"/>
        <v>1</v>
      </c>
      <c r="D37" s="26">
        <f t="shared" si="2"/>
        <v>0</v>
      </c>
      <c r="E37" s="26">
        <f t="shared" si="3"/>
        <v>0</v>
      </c>
      <c r="F37" s="26">
        <f t="shared" si="4"/>
        <v>0</v>
      </c>
      <c r="G37" s="27">
        <f t="shared" si="5"/>
        <v>210.83333333333334</v>
      </c>
      <c r="H37" s="26">
        <f t="shared" si="6"/>
        <v>0</v>
      </c>
      <c r="I37" s="28">
        <f t="shared" si="7"/>
        <v>210.83333333333334</v>
      </c>
    </row>
    <row r="38" spans="1:9" x14ac:dyDescent="0.25">
      <c r="A38" s="24">
        <v>10</v>
      </c>
      <c r="B38" s="25" t="str">
        <f>+B20</f>
        <v>Especialista Ambiental</v>
      </c>
      <c r="C38" s="24">
        <f t="shared" ref="C38" si="8">+C20</f>
        <v>1</v>
      </c>
      <c r="D38" s="26">
        <f t="shared" si="2"/>
        <v>0</v>
      </c>
      <c r="E38" s="26">
        <f t="shared" si="3"/>
        <v>0</v>
      </c>
      <c r="F38" s="26">
        <f t="shared" si="4"/>
        <v>0</v>
      </c>
      <c r="G38" s="27">
        <f t="shared" si="5"/>
        <v>210.83333333333334</v>
      </c>
      <c r="H38" s="26">
        <f t="shared" si="6"/>
        <v>0</v>
      </c>
      <c r="I38" s="28">
        <f t="shared" si="7"/>
        <v>210.83333333333334</v>
      </c>
    </row>
    <row r="39" spans="1:9" x14ac:dyDescent="0.25">
      <c r="A39" s="24">
        <v>11</v>
      </c>
      <c r="B39" s="25" t="str">
        <f>+B21</f>
        <v xml:space="preserve">Especialista en seguridad y salud Ocupacional
</v>
      </c>
      <c r="C39" s="24">
        <f t="shared" ref="C39" si="9">+C21</f>
        <v>1</v>
      </c>
      <c r="D39" s="26">
        <f t="shared" si="2"/>
        <v>0</v>
      </c>
      <c r="E39" s="26">
        <f t="shared" si="3"/>
        <v>0</v>
      </c>
      <c r="F39" s="26">
        <f t="shared" si="4"/>
        <v>0</v>
      </c>
      <c r="G39" s="27">
        <f t="shared" si="5"/>
        <v>210.83333333333334</v>
      </c>
      <c r="H39" s="26">
        <f t="shared" si="6"/>
        <v>0</v>
      </c>
      <c r="I39" s="28">
        <f t="shared" si="7"/>
        <v>210.83333333333334</v>
      </c>
    </row>
    <row r="40" spans="1:9" x14ac:dyDescent="0.25">
      <c r="A40" s="3"/>
      <c r="B40" s="3"/>
      <c r="C40" s="3"/>
      <c r="D40" s="3"/>
      <c r="E40" s="3"/>
      <c r="F40" s="93" t="s">
        <v>19</v>
      </c>
      <c r="G40" s="84"/>
      <c r="H40" s="85"/>
      <c r="I40" s="30">
        <v>0</v>
      </c>
    </row>
    <row r="41" spans="1:9" x14ac:dyDescent="0.25">
      <c r="A41" s="3"/>
      <c r="B41" s="3"/>
      <c r="C41" s="3"/>
      <c r="D41" s="3"/>
      <c r="E41" s="3"/>
      <c r="F41" s="3"/>
      <c r="G41" s="3"/>
      <c r="H41" s="3"/>
      <c r="I41" s="3"/>
    </row>
    <row r="42" spans="1:9" x14ac:dyDescent="0.25">
      <c r="A42" s="3"/>
      <c r="B42" s="3"/>
      <c r="C42" s="3"/>
      <c r="D42" s="3"/>
      <c r="E42" s="3"/>
      <c r="F42" s="3"/>
      <c r="G42" s="3"/>
      <c r="H42" s="3"/>
      <c r="I42" s="3"/>
    </row>
    <row r="43" spans="1:9" x14ac:dyDescent="0.25">
      <c r="A43" s="106" t="s">
        <v>20</v>
      </c>
      <c r="B43" s="84"/>
      <c r="C43" s="84"/>
      <c r="D43" s="84"/>
      <c r="E43" s="84"/>
      <c r="F43" s="84"/>
      <c r="G43" s="84"/>
      <c r="H43" s="84"/>
      <c r="I43" s="84"/>
    </row>
    <row r="44" spans="1:9" x14ac:dyDescent="0.25">
      <c r="A44" s="3"/>
      <c r="B44" s="3"/>
      <c r="C44" s="3"/>
      <c r="D44" s="3"/>
      <c r="E44" s="3"/>
      <c r="F44" s="3"/>
      <c r="G44" s="3"/>
      <c r="H44" s="3"/>
      <c r="I44" s="3"/>
    </row>
    <row r="45" spans="1:9" x14ac:dyDescent="0.25">
      <c r="A45" s="94" t="s">
        <v>21</v>
      </c>
      <c r="B45" s="84"/>
      <c r="C45" s="84"/>
      <c r="D45" s="84"/>
      <c r="E45" s="84"/>
      <c r="F45" s="84"/>
      <c r="G45" s="85"/>
      <c r="H45" s="3"/>
      <c r="I45" s="3"/>
    </row>
    <row r="46" spans="1:9" x14ac:dyDescent="0.25">
      <c r="A46" s="97" t="s">
        <v>4</v>
      </c>
      <c r="B46" s="96" t="s">
        <v>22</v>
      </c>
      <c r="C46" s="87" t="s">
        <v>5</v>
      </c>
      <c r="D46" s="96" t="s">
        <v>6</v>
      </c>
      <c r="E46" s="96" t="s">
        <v>7</v>
      </c>
      <c r="F46" s="93" t="s">
        <v>8</v>
      </c>
      <c r="G46" s="85"/>
    </row>
    <row r="47" spans="1:9" x14ac:dyDescent="0.25">
      <c r="A47" s="88"/>
      <c r="B47" s="88"/>
      <c r="C47" s="88"/>
      <c r="D47" s="88"/>
      <c r="E47" s="88"/>
      <c r="F47" s="31" t="s">
        <v>9</v>
      </c>
      <c r="G47" s="5" t="s">
        <v>10</v>
      </c>
    </row>
    <row r="48" spans="1:9" x14ac:dyDescent="0.25">
      <c r="A48" s="24">
        <v>1</v>
      </c>
      <c r="B48" s="32"/>
      <c r="C48" s="24">
        <v>1</v>
      </c>
      <c r="D48" s="24">
        <v>0</v>
      </c>
      <c r="E48" s="33">
        <v>0</v>
      </c>
      <c r="F48" s="34"/>
      <c r="G48" s="28">
        <f t="shared" ref="G48:G49" si="10">+C48*D48*F48*E48</f>
        <v>0</v>
      </c>
    </row>
    <row r="49" spans="1:9" x14ac:dyDescent="0.25">
      <c r="A49" s="24">
        <v>2</v>
      </c>
      <c r="B49" s="25"/>
      <c r="C49" s="24">
        <v>1</v>
      </c>
      <c r="D49" s="24">
        <v>0</v>
      </c>
      <c r="E49" s="33">
        <v>0</v>
      </c>
      <c r="F49" s="34"/>
      <c r="G49" s="28">
        <f t="shared" si="10"/>
        <v>0</v>
      </c>
    </row>
    <row r="50" spans="1:9" x14ac:dyDescent="0.25">
      <c r="A50" s="24">
        <v>3</v>
      </c>
      <c r="B50" s="25"/>
      <c r="C50" s="24"/>
      <c r="D50" s="24"/>
      <c r="E50" s="33"/>
      <c r="F50" s="34"/>
      <c r="G50" s="28"/>
    </row>
    <row r="51" spans="1:9" x14ac:dyDescent="0.25">
      <c r="A51" s="24">
        <v>4</v>
      </c>
      <c r="B51" s="25"/>
      <c r="C51" s="24"/>
      <c r="D51" s="24"/>
      <c r="E51" s="33"/>
      <c r="F51" s="34"/>
      <c r="G51" s="28"/>
    </row>
    <row r="52" spans="1:9" x14ac:dyDescent="0.25">
      <c r="A52" s="24">
        <v>5</v>
      </c>
      <c r="B52" s="25"/>
      <c r="C52" s="24"/>
      <c r="D52" s="24"/>
      <c r="E52" s="33"/>
      <c r="F52" s="34"/>
      <c r="G52" s="28"/>
    </row>
    <row r="53" spans="1:9" x14ac:dyDescent="0.25">
      <c r="A53" s="3"/>
      <c r="B53" s="3"/>
      <c r="C53" s="3"/>
      <c r="D53" s="93" t="s">
        <v>11</v>
      </c>
      <c r="E53" s="84"/>
      <c r="F53" s="85"/>
      <c r="G53" s="30">
        <f>SUM(G48:G52)</f>
        <v>0</v>
      </c>
    </row>
    <row r="54" spans="1:9" x14ac:dyDescent="0.25">
      <c r="A54" s="3"/>
      <c r="B54" s="3"/>
      <c r="C54" s="3"/>
      <c r="D54" s="3"/>
      <c r="E54" s="3"/>
      <c r="F54" s="3"/>
      <c r="G54" s="8"/>
      <c r="H54" s="3"/>
      <c r="I54" s="3"/>
    </row>
    <row r="55" spans="1:9" x14ac:dyDescent="0.25">
      <c r="A55" s="94" t="s">
        <v>23</v>
      </c>
      <c r="B55" s="84"/>
      <c r="C55" s="84"/>
      <c r="D55" s="84"/>
      <c r="E55" s="84"/>
      <c r="F55" s="84"/>
      <c r="G55" s="84"/>
      <c r="H55" s="84"/>
      <c r="I55" s="85"/>
    </row>
    <row r="56" spans="1:9" ht="25.5" x14ac:dyDescent="0.25">
      <c r="A56" s="97" t="s">
        <v>4</v>
      </c>
      <c r="B56" s="95" t="s">
        <v>22</v>
      </c>
      <c r="C56" s="87" t="s">
        <v>5</v>
      </c>
      <c r="D56" s="19" t="s">
        <v>13</v>
      </c>
      <c r="E56" s="20" t="s">
        <v>14</v>
      </c>
      <c r="F56" s="20" t="s">
        <v>15</v>
      </c>
      <c r="G56" s="105" t="s">
        <v>16</v>
      </c>
      <c r="H56" s="105" t="s">
        <v>24</v>
      </c>
      <c r="I56" s="95" t="s">
        <v>18</v>
      </c>
    </row>
    <row r="57" spans="1:9" x14ac:dyDescent="0.25">
      <c r="A57" s="88"/>
      <c r="B57" s="88"/>
      <c r="C57" s="88"/>
      <c r="D57" s="22">
        <v>0.1115</v>
      </c>
      <c r="E57" s="22">
        <v>8.3333329999999997E-2</v>
      </c>
      <c r="F57" s="22">
        <v>8.3333329999999997E-2</v>
      </c>
      <c r="G57" s="88"/>
      <c r="H57" s="88"/>
      <c r="I57" s="88"/>
    </row>
    <row r="58" spans="1:9" x14ac:dyDescent="0.25">
      <c r="A58" s="24">
        <f t="shared" ref="A58:C62" si="11">+A48</f>
        <v>1</v>
      </c>
      <c r="B58" s="79" t="s">
        <v>100</v>
      </c>
      <c r="C58" s="24">
        <v>1</v>
      </c>
      <c r="D58" s="35">
        <f t="shared" ref="D58:D62" si="12">+$D$57*G48</f>
        <v>0</v>
      </c>
      <c r="E58" s="35">
        <f t="shared" ref="E58:E62" si="13">+$E$57*G48</f>
        <v>0</v>
      </c>
      <c r="F58" s="35">
        <f t="shared" ref="F58:F62" si="14">+G48*$F$57</f>
        <v>0</v>
      </c>
      <c r="G58" s="35">
        <f t="shared" ref="G58:G62" si="15">+(460/12)*D48*E48*C48</f>
        <v>0</v>
      </c>
      <c r="H58" s="29">
        <f t="shared" ref="H58:H62" si="16">+F48*E48*(D48/12)*C48</f>
        <v>0</v>
      </c>
      <c r="I58" s="35">
        <f t="shared" ref="I58:I62" si="17">SUM(D58:H58)</f>
        <v>0</v>
      </c>
    </row>
    <row r="59" spans="1:9" x14ac:dyDescent="0.25">
      <c r="A59" s="24">
        <f t="shared" si="11"/>
        <v>2</v>
      </c>
      <c r="B59" s="25">
        <f t="shared" si="11"/>
        <v>0</v>
      </c>
      <c r="C59" s="24">
        <v>1</v>
      </c>
      <c r="D59" s="35">
        <f t="shared" si="12"/>
        <v>0</v>
      </c>
      <c r="E59" s="35">
        <f t="shared" si="13"/>
        <v>0</v>
      </c>
      <c r="F59" s="35">
        <f t="shared" si="14"/>
        <v>0</v>
      </c>
      <c r="G59" s="35">
        <f t="shared" si="15"/>
        <v>0</v>
      </c>
      <c r="H59" s="29">
        <f t="shared" si="16"/>
        <v>0</v>
      </c>
      <c r="I59" s="35">
        <f t="shared" si="17"/>
        <v>0</v>
      </c>
    </row>
    <row r="60" spans="1:9" x14ac:dyDescent="0.25">
      <c r="A60" s="24">
        <f t="shared" si="11"/>
        <v>3</v>
      </c>
      <c r="B60" s="25">
        <f t="shared" si="11"/>
        <v>0</v>
      </c>
      <c r="C60" s="24">
        <f t="shared" si="11"/>
        <v>0</v>
      </c>
      <c r="D60" s="35">
        <f t="shared" si="12"/>
        <v>0</v>
      </c>
      <c r="E60" s="35">
        <f t="shared" si="13"/>
        <v>0</v>
      </c>
      <c r="F60" s="35">
        <f t="shared" si="14"/>
        <v>0</v>
      </c>
      <c r="G60" s="35">
        <f t="shared" si="15"/>
        <v>0</v>
      </c>
      <c r="H60" s="29">
        <f t="shared" si="16"/>
        <v>0</v>
      </c>
      <c r="I60" s="35">
        <f t="shared" si="17"/>
        <v>0</v>
      </c>
    </row>
    <row r="61" spans="1:9" x14ac:dyDescent="0.25">
      <c r="A61" s="24">
        <f t="shared" si="11"/>
        <v>4</v>
      </c>
      <c r="B61" s="25">
        <f t="shared" si="11"/>
        <v>0</v>
      </c>
      <c r="C61" s="24">
        <f t="shared" si="11"/>
        <v>0</v>
      </c>
      <c r="D61" s="35">
        <f t="shared" si="12"/>
        <v>0</v>
      </c>
      <c r="E61" s="35">
        <f t="shared" si="13"/>
        <v>0</v>
      </c>
      <c r="F61" s="35">
        <f t="shared" si="14"/>
        <v>0</v>
      </c>
      <c r="G61" s="35">
        <f t="shared" si="15"/>
        <v>0</v>
      </c>
      <c r="H61" s="29">
        <f t="shared" si="16"/>
        <v>0</v>
      </c>
      <c r="I61" s="35">
        <f t="shared" si="17"/>
        <v>0</v>
      </c>
    </row>
    <row r="62" spans="1:9" x14ac:dyDescent="0.25">
      <c r="A62" s="24">
        <f t="shared" si="11"/>
        <v>5</v>
      </c>
      <c r="B62" s="25">
        <f t="shared" si="11"/>
        <v>0</v>
      </c>
      <c r="C62" s="24">
        <f t="shared" si="11"/>
        <v>0</v>
      </c>
      <c r="D62" s="35">
        <f t="shared" si="12"/>
        <v>0</v>
      </c>
      <c r="E62" s="35">
        <f t="shared" si="13"/>
        <v>0</v>
      </c>
      <c r="F62" s="35">
        <f t="shared" si="14"/>
        <v>0</v>
      </c>
      <c r="G62" s="35">
        <f t="shared" si="15"/>
        <v>0</v>
      </c>
      <c r="H62" s="29">
        <f t="shared" si="16"/>
        <v>0</v>
      </c>
      <c r="I62" s="35">
        <f t="shared" si="17"/>
        <v>0</v>
      </c>
    </row>
    <row r="63" spans="1:9" x14ac:dyDescent="0.25">
      <c r="A63" s="3"/>
      <c r="B63" s="3"/>
      <c r="C63" s="3"/>
      <c r="D63" s="3"/>
      <c r="E63" s="3"/>
      <c r="F63" s="93" t="s">
        <v>19</v>
      </c>
      <c r="G63" s="84"/>
      <c r="H63" s="85"/>
      <c r="I63" s="30">
        <v>0</v>
      </c>
    </row>
    <row r="64" spans="1:9" x14ac:dyDescent="0.25">
      <c r="A64" s="3"/>
      <c r="B64" s="3"/>
      <c r="C64" s="3"/>
      <c r="D64" s="3"/>
      <c r="E64" s="3"/>
      <c r="F64" s="3"/>
      <c r="G64" s="36"/>
      <c r="H64" s="36"/>
      <c r="I64" s="37"/>
    </row>
    <row r="65" spans="1:14" x14ac:dyDescent="0.25">
      <c r="A65" s="3"/>
      <c r="B65" s="3"/>
      <c r="C65" s="3"/>
      <c r="D65" s="3"/>
      <c r="E65" s="3"/>
      <c r="F65" s="3"/>
      <c r="G65" s="17"/>
      <c r="H65" s="17"/>
      <c r="I65" s="37"/>
    </row>
    <row r="66" spans="1:14" x14ac:dyDescent="0.25">
      <c r="A66" s="106" t="s">
        <v>25</v>
      </c>
      <c r="B66" s="84"/>
      <c r="C66" s="84"/>
      <c r="D66" s="84"/>
      <c r="E66" s="84"/>
      <c r="F66" s="84"/>
      <c r="G66" s="84"/>
      <c r="H66" s="84"/>
      <c r="I66" s="84"/>
    </row>
    <row r="67" spans="1:14" x14ac:dyDescent="0.25">
      <c r="A67" s="17"/>
      <c r="B67" s="17"/>
      <c r="C67" s="17"/>
      <c r="D67" s="17"/>
      <c r="E67" s="17"/>
      <c r="F67" s="17"/>
      <c r="G67" s="17"/>
      <c r="H67" s="17"/>
      <c r="I67" s="17"/>
    </row>
    <row r="68" spans="1:14" x14ac:dyDescent="0.25">
      <c r="A68" s="107" t="s">
        <v>26</v>
      </c>
      <c r="B68" s="84"/>
      <c r="C68" s="84"/>
      <c r="D68" s="84"/>
      <c r="E68" s="84"/>
      <c r="F68" s="84"/>
      <c r="G68" s="85"/>
      <c r="H68" s="3"/>
      <c r="I68" s="3"/>
    </row>
    <row r="69" spans="1:14" x14ac:dyDescent="0.25">
      <c r="A69" s="97" t="s">
        <v>4</v>
      </c>
      <c r="B69" s="5" t="s">
        <v>27</v>
      </c>
      <c r="C69" s="38" t="s">
        <v>5</v>
      </c>
      <c r="D69" s="38" t="s">
        <v>6</v>
      </c>
      <c r="E69" s="39" t="s">
        <v>28</v>
      </c>
      <c r="F69" s="115" t="s">
        <v>8</v>
      </c>
      <c r="G69" s="100"/>
    </row>
    <row r="70" spans="1:14" x14ac:dyDescent="0.25">
      <c r="A70" s="88"/>
      <c r="B70" s="25"/>
      <c r="C70" s="25"/>
      <c r="D70" s="25"/>
      <c r="E70" s="25"/>
      <c r="F70" s="31" t="s">
        <v>9</v>
      </c>
      <c r="G70" s="5" t="s">
        <v>10</v>
      </c>
    </row>
    <row r="71" spans="1:14" x14ac:dyDescent="0.25">
      <c r="A71" s="25">
        <v>1</v>
      </c>
      <c r="B71" s="79" t="s">
        <v>100</v>
      </c>
      <c r="C71" s="24">
        <v>1</v>
      </c>
      <c r="D71" s="24">
        <f>+C4</f>
        <v>11</v>
      </c>
      <c r="E71" s="40">
        <v>0.3</v>
      </c>
      <c r="F71" s="41"/>
      <c r="G71" s="26">
        <f t="shared" ref="G71:G73" si="18">+F71*D71*E71*C71</f>
        <v>0</v>
      </c>
    </row>
    <row r="72" spans="1:14" x14ac:dyDescent="0.25">
      <c r="A72" s="25">
        <v>2</v>
      </c>
      <c r="B72" s="25"/>
      <c r="C72" s="24">
        <v>1</v>
      </c>
      <c r="D72" s="24">
        <f>C4</f>
        <v>11</v>
      </c>
      <c r="E72" s="40">
        <v>0.3</v>
      </c>
      <c r="F72" s="41"/>
      <c r="G72" s="26">
        <f t="shared" si="18"/>
        <v>0</v>
      </c>
      <c r="N72" s="42"/>
    </row>
    <row r="73" spans="1:14" x14ac:dyDescent="0.25">
      <c r="A73" s="25">
        <v>3</v>
      </c>
      <c r="B73" s="25"/>
      <c r="C73" s="24">
        <v>1</v>
      </c>
      <c r="D73" s="24">
        <f>D72</f>
        <v>11</v>
      </c>
      <c r="E73" s="40">
        <v>0.3</v>
      </c>
      <c r="F73" s="41"/>
      <c r="G73" s="26">
        <f t="shared" si="18"/>
        <v>0</v>
      </c>
    </row>
    <row r="74" spans="1:14" x14ac:dyDescent="0.25">
      <c r="A74" s="3"/>
      <c r="B74" s="43" t="s">
        <v>29</v>
      </c>
      <c r="C74" s="24"/>
      <c r="D74" s="24"/>
      <c r="E74" s="40"/>
      <c r="F74" s="26"/>
      <c r="G74" s="44">
        <f>+SUM(G71:G73)</f>
        <v>0</v>
      </c>
    </row>
    <row r="75" spans="1:14" x14ac:dyDescent="0.25">
      <c r="A75" s="3"/>
      <c r="B75" s="6"/>
      <c r="C75" s="8"/>
      <c r="D75" s="8"/>
      <c r="E75" s="45"/>
      <c r="F75" s="46"/>
      <c r="G75" s="46"/>
      <c r="H75" s="46"/>
      <c r="I75" s="46"/>
    </row>
    <row r="76" spans="1:14" x14ac:dyDescent="0.25">
      <c r="A76" s="3"/>
      <c r="B76" s="6"/>
      <c r="C76" s="8"/>
      <c r="D76" s="8"/>
      <c r="E76" s="45"/>
      <c r="F76" s="46"/>
      <c r="G76" s="46"/>
      <c r="H76" s="46"/>
      <c r="I76" s="46"/>
    </row>
    <row r="77" spans="1:14" x14ac:dyDescent="0.25">
      <c r="A77" s="94" t="s">
        <v>30</v>
      </c>
      <c r="B77" s="84"/>
      <c r="C77" s="84"/>
      <c r="D77" s="84"/>
      <c r="E77" s="84"/>
      <c r="F77" s="84"/>
      <c r="G77" s="84"/>
      <c r="H77" s="84"/>
      <c r="I77" s="85"/>
    </row>
    <row r="78" spans="1:14" ht="25.5" x14ac:dyDescent="0.25">
      <c r="A78" s="3"/>
      <c r="B78" s="87" t="s">
        <v>27</v>
      </c>
      <c r="C78" s="87" t="s">
        <v>5</v>
      </c>
      <c r="D78" s="19" t="s">
        <v>13</v>
      </c>
      <c r="E78" s="20" t="s">
        <v>14</v>
      </c>
      <c r="F78" s="20" t="s">
        <v>15</v>
      </c>
      <c r="G78" s="105" t="s">
        <v>16</v>
      </c>
      <c r="H78" s="105" t="s">
        <v>24</v>
      </c>
      <c r="I78" s="95" t="s">
        <v>18</v>
      </c>
    </row>
    <row r="79" spans="1:14" x14ac:dyDescent="0.25">
      <c r="A79" s="3"/>
      <c r="B79" s="88"/>
      <c r="C79" s="88"/>
      <c r="D79" s="22">
        <v>0.1115</v>
      </c>
      <c r="E79" s="22">
        <v>8.3333329999999997E-2</v>
      </c>
      <c r="F79" s="22">
        <v>8.3333329999999997E-2</v>
      </c>
      <c r="G79" s="88"/>
      <c r="H79" s="88"/>
      <c r="I79" s="88"/>
    </row>
    <row r="80" spans="1:14" x14ac:dyDescent="0.25">
      <c r="A80" s="3">
        <v>1</v>
      </c>
      <c r="B80" s="79" t="s">
        <v>100</v>
      </c>
      <c r="C80" s="24">
        <v>1</v>
      </c>
      <c r="D80" s="35">
        <f>+$D$79*G71</f>
        <v>0</v>
      </c>
      <c r="E80" s="35">
        <f>+$E$79*G71</f>
        <v>0</v>
      </c>
      <c r="F80" s="35">
        <f>+G71*$F$79</f>
        <v>0</v>
      </c>
      <c r="G80" s="35">
        <f>+(460/12)*D71*E71*C71</f>
        <v>126.5</v>
      </c>
      <c r="H80" s="29">
        <f>+F71*E71*(D71/24)*C71</f>
        <v>0</v>
      </c>
      <c r="I80" s="35">
        <f>SUM(D80:H80)</f>
        <v>126.5</v>
      </c>
    </row>
    <row r="81" spans="1:9" x14ac:dyDescent="0.25">
      <c r="A81" s="3">
        <v>2</v>
      </c>
      <c r="B81" s="25">
        <f>B73</f>
        <v>0</v>
      </c>
      <c r="C81" s="24">
        <f>C73</f>
        <v>1</v>
      </c>
      <c r="D81" s="35">
        <f>+$D$79*G73</f>
        <v>0</v>
      </c>
      <c r="E81" s="35">
        <f>+$E$79*G73</f>
        <v>0</v>
      </c>
      <c r="F81" s="35">
        <f>+G73*F79</f>
        <v>0</v>
      </c>
      <c r="G81" s="35">
        <f>+(460/12)*D73*E73*C73</f>
        <v>126.5</v>
      </c>
      <c r="H81" s="29">
        <f>+F73*E73*(D73/24)*C73</f>
        <v>0</v>
      </c>
      <c r="I81" s="35">
        <f>SUM(D81:H81)</f>
        <v>126.5</v>
      </c>
    </row>
    <row r="82" spans="1:9" x14ac:dyDescent="0.25">
      <c r="A82" s="3"/>
      <c r="B82" s="4" t="s">
        <v>29</v>
      </c>
      <c r="C82" s="24"/>
      <c r="D82" s="35"/>
      <c r="E82" s="35"/>
      <c r="F82" s="35"/>
      <c r="G82" s="35"/>
      <c r="H82" s="29"/>
      <c r="I82" s="35"/>
    </row>
    <row r="83" spans="1:9" x14ac:dyDescent="0.25">
      <c r="A83" s="3"/>
      <c r="B83" s="6"/>
      <c r="C83" s="8"/>
      <c r="D83" s="3"/>
      <c r="E83" s="3"/>
      <c r="F83" s="93" t="s">
        <v>19</v>
      </c>
      <c r="G83" s="84"/>
      <c r="H83" s="85"/>
      <c r="I83" s="30">
        <v>0</v>
      </c>
    </row>
    <row r="84" spans="1:9" x14ac:dyDescent="0.25">
      <c r="A84" s="3"/>
      <c r="B84" s="6"/>
      <c r="C84" s="8"/>
      <c r="D84" s="3"/>
      <c r="E84" s="3"/>
      <c r="F84" s="17"/>
      <c r="G84" s="17"/>
      <c r="H84" s="17"/>
      <c r="I84" s="7"/>
    </row>
    <row r="85" spans="1:9" x14ac:dyDescent="0.25">
      <c r="A85" s="3"/>
      <c r="B85" s="6"/>
      <c r="C85" s="8"/>
      <c r="D85" s="3"/>
      <c r="E85" s="3"/>
      <c r="F85" s="17"/>
      <c r="G85" s="17"/>
      <c r="H85" s="17"/>
      <c r="I85" s="7"/>
    </row>
    <row r="86" spans="1:9" x14ac:dyDescent="0.25">
      <c r="A86" s="3"/>
      <c r="B86" s="47"/>
      <c r="C86" s="3"/>
      <c r="D86" s="3"/>
      <c r="E86" s="3"/>
      <c r="F86" s="3"/>
      <c r="G86" s="17"/>
    </row>
    <row r="87" spans="1:9" x14ac:dyDescent="0.25">
      <c r="A87" s="48"/>
      <c r="B87" s="49" t="s">
        <v>31</v>
      </c>
      <c r="C87" s="49" t="s">
        <v>32</v>
      </c>
      <c r="D87" s="49" t="s">
        <v>33</v>
      </c>
      <c r="E87" s="49" t="s">
        <v>34</v>
      </c>
      <c r="F87" s="49" t="s">
        <v>35</v>
      </c>
      <c r="G87" s="17"/>
    </row>
    <row r="88" spans="1:9" x14ac:dyDescent="0.25">
      <c r="A88" s="50">
        <v>1</v>
      </c>
      <c r="B88" s="79" t="s">
        <v>101</v>
      </c>
      <c r="C88" s="52" t="s">
        <v>36</v>
      </c>
      <c r="D88" s="53">
        <v>0</v>
      </c>
      <c r="E88" s="54"/>
      <c r="F88" s="55">
        <f t="shared" ref="F88:F96" si="19">E88*D88</f>
        <v>0</v>
      </c>
      <c r="G88" s="17"/>
    </row>
    <row r="89" spans="1:9" x14ac:dyDescent="0.25">
      <c r="A89" s="50">
        <v>2</v>
      </c>
      <c r="B89" s="51"/>
      <c r="C89" s="52" t="s">
        <v>36</v>
      </c>
      <c r="D89" s="52">
        <v>0</v>
      </c>
      <c r="E89" s="54"/>
      <c r="F89" s="55">
        <f t="shared" si="19"/>
        <v>0</v>
      </c>
      <c r="G89" s="17"/>
    </row>
    <row r="90" spans="1:9" x14ac:dyDescent="0.25">
      <c r="A90" s="50">
        <v>3</v>
      </c>
      <c r="B90" s="51"/>
      <c r="C90" s="52" t="s">
        <v>36</v>
      </c>
      <c r="D90" s="52">
        <v>0</v>
      </c>
      <c r="E90" s="54"/>
      <c r="F90" s="55">
        <f t="shared" si="19"/>
        <v>0</v>
      </c>
    </row>
    <row r="91" spans="1:9" x14ac:dyDescent="0.25">
      <c r="A91" s="50">
        <v>4</v>
      </c>
      <c r="B91" s="51"/>
      <c r="C91" s="52" t="s">
        <v>36</v>
      </c>
      <c r="D91" s="52">
        <v>0</v>
      </c>
      <c r="E91" s="54"/>
      <c r="F91" s="55">
        <f t="shared" si="19"/>
        <v>0</v>
      </c>
    </row>
    <row r="92" spans="1:9" x14ac:dyDescent="0.25">
      <c r="A92" s="50">
        <v>5</v>
      </c>
      <c r="B92" s="51"/>
      <c r="C92" s="52" t="s">
        <v>36</v>
      </c>
      <c r="D92" s="52">
        <v>0</v>
      </c>
      <c r="E92" s="54"/>
      <c r="F92" s="55">
        <f t="shared" si="19"/>
        <v>0</v>
      </c>
    </row>
    <row r="93" spans="1:9" x14ac:dyDescent="0.25">
      <c r="A93" s="50">
        <v>6</v>
      </c>
      <c r="B93" s="51"/>
      <c r="C93" s="52" t="s">
        <v>36</v>
      </c>
      <c r="D93" s="52">
        <v>0</v>
      </c>
      <c r="E93" s="54"/>
      <c r="F93" s="55">
        <f t="shared" si="19"/>
        <v>0</v>
      </c>
    </row>
    <row r="94" spans="1:9" x14ac:dyDescent="0.25">
      <c r="A94" s="50">
        <v>7</v>
      </c>
      <c r="B94" s="51"/>
      <c r="C94" s="52" t="s">
        <v>36</v>
      </c>
      <c r="D94" s="52">
        <v>0</v>
      </c>
      <c r="E94" s="54"/>
      <c r="F94" s="55">
        <f t="shared" si="19"/>
        <v>0</v>
      </c>
    </row>
    <row r="95" spans="1:9" x14ac:dyDescent="0.25">
      <c r="A95" s="50">
        <v>8</v>
      </c>
      <c r="B95" s="51"/>
      <c r="C95" s="52" t="s">
        <v>36</v>
      </c>
      <c r="D95" s="52">
        <v>0</v>
      </c>
      <c r="E95" s="54"/>
      <c r="F95" s="55">
        <f t="shared" si="19"/>
        <v>0</v>
      </c>
    </row>
    <row r="96" spans="1:9" x14ac:dyDescent="0.25">
      <c r="A96" s="50">
        <v>9</v>
      </c>
      <c r="B96" s="51"/>
      <c r="C96" s="52" t="s">
        <v>36</v>
      </c>
      <c r="D96" s="52">
        <v>0</v>
      </c>
      <c r="E96" s="54"/>
      <c r="F96" s="55">
        <f t="shared" si="19"/>
        <v>0</v>
      </c>
    </row>
    <row r="97" spans="1:9" x14ac:dyDescent="0.25">
      <c r="A97" s="50">
        <v>10</v>
      </c>
      <c r="B97" s="51"/>
      <c r="C97" s="52" t="s">
        <v>85</v>
      </c>
      <c r="D97" s="52">
        <v>0</v>
      </c>
      <c r="E97" s="54"/>
      <c r="F97" s="55">
        <f>+E97*30</f>
        <v>0</v>
      </c>
    </row>
    <row r="98" spans="1:9" x14ac:dyDescent="0.25">
      <c r="A98" s="50"/>
      <c r="B98" s="51"/>
      <c r="C98" s="52" t="s">
        <v>85</v>
      </c>
      <c r="D98" s="52"/>
      <c r="E98" s="54"/>
      <c r="F98" s="55"/>
    </row>
    <row r="99" spans="1:9" x14ac:dyDescent="0.25">
      <c r="A99" s="56"/>
      <c r="B99" s="98"/>
      <c r="C99" s="99"/>
      <c r="D99" s="100"/>
      <c r="E99" s="57" t="s">
        <v>37</v>
      </c>
      <c r="F99" s="57">
        <f>ROUND(SUM(F88:F97),2)</f>
        <v>0</v>
      </c>
    </row>
    <row r="100" spans="1:9" x14ac:dyDescent="0.25">
      <c r="A100" s="3"/>
      <c r="B100" s="47"/>
      <c r="C100" s="3"/>
      <c r="D100" s="3"/>
      <c r="E100" s="3"/>
      <c r="F100" s="3"/>
    </row>
    <row r="101" spans="1:9" x14ac:dyDescent="0.25">
      <c r="A101" s="3"/>
      <c r="B101" s="58" t="s">
        <v>38</v>
      </c>
      <c r="C101" s="59">
        <f>+I83+G74</f>
        <v>0</v>
      </c>
      <c r="D101" s="3"/>
      <c r="E101" s="3"/>
      <c r="F101" s="3"/>
      <c r="G101" s="3"/>
      <c r="H101" s="3"/>
      <c r="I101" s="3"/>
    </row>
    <row r="102" spans="1:9" x14ac:dyDescent="0.25">
      <c r="A102" s="3"/>
      <c r="B102" s="58" t="s">
        <v>25</v>
      </c>
      <c r="C102" s="60">
        <f>+F99</f>
        <v>0</v>
      </c>
      <c r="D102" s="3"/>
      <c r="E102" s="3"/>
      <c r="F102" s="3"/>
      <c r="G102" s="3"/>
      <c r="H102" s="3"/>
      <c r="I102" s="3"/>
    </row>
    <row r="103" spans="1:9" x14ac:dyDescent="0.25">
      <c r="A103" s="3"/>
      <c r="B103" s="47"/>
      <c r="C103" s="61">
        <f>SUM(C101:C102)</f>
        <v>0</v>
      </c>
      <c r="D103" s="3"/>
      <c r="E103" s="3"/>
      <c r="F103" s="3"/>
      <c r="G103" s="3"/>
      <c r="H103" s="3"/>
      <c r="I103" s="3"/>
    </row>
    <row r="104" spans="1:9" x14ac:dyDescent="0.25">
      <c r="A104" s="3"/>
      <c r="B104" s="3"/>
      <c r="C104" s="3"/>
      <c r="D104" s="3"/>
      <c r="E104" s="3"/>
      <c r="F104" s="3"/>
      <c r="G104" s="3"/>
      <c r="H104" s="3"/>
      <c r="I104" s="3"/>
    </row>
    <row r="105" spans="1:9" x14ac:dyDescent="0.25">
      <c r="A105" s="3"/>
      <c r="B105" s="3"/>
      <c r="C105" s="3"/>
      <c r="D105" s="3"/>
      <c r="E105" s="3"/>
      <c r="F105" s="3"/>
      <c r="G105" s="17"/>
      <c r="H105" s="17"/>
      <c r="I105" s="37"/>
    </row>
    <row r="106" spans="1:9" x14ac:dyDescent="0.25">
      <c r="A106" s="106" t="str">
        <f>+A108</f>
        <v>COSTOS DIRECTOS MISCELANEOS (C )</v>
      </c>
      <c r="B106" s="84"/>
      <c r="C106" s="84"/>
      <c r="D106" s="84"/>
      <c r="E106" s="84"/>
      <c r="F106" s="84"/>
      <c r="G106" s="84"/>
      <c r="H106" s="84"/>
      <c r="I106" s="84"/>
    </row>
    <row r="107" spans="1:9" x14ac:dyDescent="0.25">
      <c r="A107" s="3"/>
      <c r="B107" s="17"/>
      <c r="C107" s="17"/>
      <c r="D107" s="17"/>
      <c r="E107" s="17"/>
      <c r="F107" s="17"/>
      <c r="G107" s="17"/>
      <c r="H107" s="17"/>
      <c r="I107" s="17"/>
    </row>
    <row r="108" spans="1:9" x14ac:dyDescent="0.25">
      <c r="A108" s="94" t="s">
        <v>39</v>
      </c>
      <c r="B108" s="84"/>
      <c r="C108" s="84"/>
      <c r="D108" s="84"/>
      <c r="E108" s="84"/>
      <c r="F108" s="85"/>
      <c r="G108" s="3"/>
    </row>
    <row r="109" spans="1:9" ht="30" customHeight="1" x14ac:dyDescent="0.25">
      <c r="A109" s="24" t="s">
        <v>4</v>
      </c>
      <c r="B109" s="20" t="s">
        <v>40</v>
      </c>
      <c r="C109" s="20" t="s">
        <v>41</v>
      </c>
      <c r="D109" s="20" t="s">
        <v>5</v>
      </c>
      <c r="E109" s="62" t="s">
        <v>42</v>
      </c>
      <c r="F109" s="19" t="s">
        <v>43</v>
      </c>
      <c r="G109" s="3"/>
      <c r="H109" t="s">
        <v>105</v>
      </c>
    </row>
    <row r="110" spans="1:9" x14ac:dyDescent="0.25">
      <c r="A110" s="24">
        <v>1</v>
      </c>
      <c r="B110" s="122" t="s">
        <v>106</v>
      </c>
      <c r="C110" s="24" t="s">
        <v>44</v>
      </c>
      <c r="D110" s="24">
        <v>13</v>
      </c>
      <c r="E110" s="41"/>
      <c r="F110" s="63">
        <f t="shared" ref="F110:F114" si="20">+D110*E110</f>
        <v>0</v>
      </c>
      <c r="G110" s="3"/>
    </row>
    <row r="111" spans="1:9" x14ac:dyDescent="0.25">
      <c r="A111" s="24">
        <v>2</v>
      </c>
      <c r="B111" s="123" t="s">
        <v>45</v>
      </c>
      <c r="C111" s="24" t="s">
        <v>46</v>
      </c>
      <c r="D111" s="24">
        <v>1</v>
      </c>
      <c r="E111" s="41"/>
      <c r="F111" s="63">
        <f t="shared" si="20"/>
        <v>0</v>
      </c>
      <c r="G111" s="3"/>
    </row>
    <row r="112" spans="1:9" x14ac:dyDescent="0.25">
      <c r="A112" s="24">
        <v>3</v>
      </c>
      <c r="B112" s="123" t="s">
        <v>47</v>
      </c>
      <c r="C112" s="24" t="s">
        <v>46</v>
      </c>
      <c r="D112" s="24">
        <v>1</v>
      </c>
      <c r="E112" s="41"/>
      <c r="F112" s="63">
        <f t="shared" si="20"/>
        <v>0</v>
      </c>
      <c r="G112" s="3"/>
    </row>
    <row r="113" spans="1:9" x14ac:dyDescent="0.25">
      <c r="A113" s="24">
        <v>4</v>
      </c>
      <c r="B113" s="123" t="s">
        <v>48</v>
      </c>
      <c r="C113" s="24" t="s">
        <v>46</v>
      </c>
      <c r="D113" s="24">
        <v>1</v>
      </c>
      <c r="E113" s="41"/>
      <c r="F113" s="63">
        <f t="shared" si="20"/>
        <v>0</v>
      </c>
      <c r="G113" s="3"/>
    </row>
    <row r="114" spans="1:9" x14ac:dyDescent="0.25">
      <c r="A114" s="24">
        <v>5</v>
      </c>
      <c r="B114" s="123" t="s">
        <v>49</v>
      </c>
      <c r="C114" s="24" t="s">
        <v>46</v>
      </c>
      <c r="D114" s="24">
        <v>1</v>
      </c>
      <c r="E114" s="41"/>
      <c r="F114" s="63">
        <f t="shared" si="20"/>
        <v>0</v>
      </c>
      <c r="G114" s="3"/>
    </row>
    <row r="115" spans="1:9" x14ac:dyDescent="0.25">
      <c r="A115" s="24">
        <v>6</v>
      </c>
      <c r="B115" s="122" t="s">
        <v>25</v>
      </c>
      <c r="C115" s="24" t="s">
        <v>46</v>
      </c>
      <c r="D115" s="24">
        <v>1</v>
      </c>
      <c r="E115" s="41"/>
      <c r="F115" s="63">
        <f>+D115*E115</f>
        <v>0</v>
      </c>
      <c r="G115" s="3"/>
    </row>
    <row r="116" spans="1:9" x14ac:dyDescent="0.25">
      <c r="A116" s="24">
        <v>7</v>
      </c>
      <c r="B116" s="123" t="s">
        <v>50</v>
      </c>
      <c r="C116" s="24" t="s">
        <v>44</v>
      </c>
      <c r="D116" s="24">
        <v>13</v>
      </c>
      <c r="E116" s="41"/>
      <c r="F116" s="63">
        <f>+D116*E116</f>
        <v>0</v>
      </c>
      <c r="G116" s="3"/>
    </row>
    <row r="117" spans="1:9" x14ac:dyDescent="0.25">
      <c r="A117" s="24">
        <v>8</v>
      </c>
      <c r="B117" s="25"/>
      <c r="C117" s="24"/>
      <c r="D117" s="24"/>
      <c r="E117" s="29"/>
      <c r="F117" s="63"/>
      <c r="G117" s="3"/>
    </row>
    <row r="118" spans="1:9" x14ac:dyDescent="0.25">
      <c r="A118" s="24">
        <v>9</v>
      </c>
      <c r="B118" s="25"/>
      <c r="C118" s="24"/>
      <c r="D118" s="24"/>
      <c r="E118" s="29"/>
      <c r="F118" s="26"/>
      <c r="G118" s="3"/>
    </row>
    <row r="119" spans="1:9" x14ac:dyDescent="0.25">
      <c r="A119" s="3"/>
      <c r="B119" s="3"/>
      <c r="C119" s="3"/>
      <c r="D119" s="93" t="s">
        <v>51</v>
      </c>
      <c r="E119" s="85"/>
      <c r="F119" s="64">
        <f>SUM(F110:F118)</f>
        <v>0</v>
      </c>
      <c r="G119" s="47"/>
      <c r="H119" s="65"/>
      <c r="I119" s="3"/>
    </row>
    <row r="120" spans="1:9" x14ac:dyDescent="0.25">
      <c r="A120" s="3"/>
      <c r="B120" s="3"/>
      <c r="C120" s="3"/>
      <c r="D120" s="3"/>
      <c r="E120" s="3"/>
      <c r="F120" s="17"/>
      <c r="G120" s="3"/>
      <c r="H120" s="65"/>
      <c r="I120" s="3"/>
    </row>
    <row r="121" spans="1:9" x14ac:dyDescent="0.25">
      <c r="A121" s="3"/>
      <c r="B121" s="3"/>
      <c r="C121" s="3"/>
      <c r="D121" s="3"/>
      <c r="E121" s="3"/>
      <c r="F121" s="3"/>
      <c r="G121" s="3"/>
      <c r="H121" s="65"/>
      <c r="I121" s="3"/>
    </row>
    <row r="122" spans="1:9" ht="26.25" x14ac:dyDescent="0.25">
      <c r="A122" s="109" t="s">
        <v>0</v>
      </c>
      <c r="B122" s="101"/>
      <c r="C122" s="101"/>
      <c r="D122" s="101"/>
      <c r="E122" s="101"/>
      <c r="F122" s="101"/>
      <c r="G122" s="101"/>
      <c r="H122" s="101"/>
      <c r="I122" s="101"/>
    </row>
    <row r="123" spans="1:9" ht="51.75" customHeight="1" x14ac:dyDescent="0.25">
      <c r="A123" s="108" t="str">
        <f>+A2</f>
        <v>FISCALIZACIÓN DEL PROYECTO READECUACIÓN FASE 1 DEL EDIFICIO PRINCIPAL DE LA SUBGERENCIA ZONAL 8 UBICADO EN EL SOLAR 4 PARA INTERVERNIR SÓTANO, PLANTA BAJA, MEZANINE Y PISOS DEL 1 AL 4 Y CONSTRUCCIÓN DE OBRA CIVIL EN SOLAR 6</v>
      </c>
      <c r="B123" s="99"/>
      <c r="C123" s="99"/>
      <c r="D123" s="99"/>
      <c r="E123" s="99"/>
      <c r="F123" s="99"/>
      <c r="G123" s="99"/>
      <c r="H123" s="99"/>
      <c r="I123" s="99"/>
    </row>
    <row r="124" spans="1:9" x14ac:dyDescent="0.25">
      <c r="A124" s="66"/>
      <c r="B124" s="67"/>
      <c r="C124" s="67"/>
      <c r="D124" s="67"/>
      <c r="E124" s="67"/>
      <c r="F124" s="67"/>
      <c r="G124" s="66"/>
      <c r="H124" s="68"/>
      <c r="I124" s="66"/>
    </row>
    <row r="125" spans="1:9" x14ac:dyDescent="0.25">
      <c r="A125" s="66"/>
      <c r="B125" s="69" t="s">
        <v>52</v>
      </c>
      <c r="C125" s="69" t="s">
        <v>53</v>
      </c>
      <c r="D125" s="66"/>
      <c r="E125" s="66"/>
      <c r="F125" s="68"/>
      <c r="G125" s="66"/>
      <c r="H125" s="66"/>
      <c r="I125" s="66"/>
    </row>
    <row r="126" spans="1:9" x14ac:dyDescent="0.25">
      <c r="A126" s="66"/>
      <c r="B126" s="4" t="s">
        <v>54</v>
      </c>
      <c r="C126" s="24"/>
      <c r="D126" s="66"/>
      <c r="E126" s="66"/>
      <c r="F126" s="68"/>
      <c r="G126" s="66"/>
      <c r="H126" s="66"/>
      <c r="I126" s="66"/>
    </row>
    <row r="127" spans="1:9" x14ac:dyDescent="0.25">
      <c r="A127" s="66"/>
      <c r="B127" s="25" t="s">
        <v>2</v>
      </c>
      <c r="C127" s="26">
        <f>+G23</f>
        <v>0</v>
      </c>
      <c r="D127" s="70"/>
      <c r="E127" s="66"/>
      <c r="F127" s="68"/>
      <c r="G127" s="66"/>
      <c r="H127" s="66"/>
      <c r="I127" s="66"/>
    </row>
    <row r="128" spans="1:9" x14ac:dyDescent="0.25">
      <c r="A128" s="66"/>
      <c r="B128" s="25" t="s">
        <v>55</v>
      </c>
      <c r="C128" s="26">
        <f>+G53</f>
        <v>0</v>
      </c>
      <c r="D128" s="71"/>
      <c r="E128" s="66"/>
      <c r="F128" s="68"/>
      <c r="G128" s="66"/>
      <c r="H128" s="66"/>
      <c r="I128" s="66"/>
    </row>
    <row r="129" spans="1:9" x14ac:dyDescent="0.25">
      <c r="A129" s="66"/>
      <c r="B129" s="25"/>
      <c r="C129" s="30"/>
      <c r="D129" s="71"/>
      <c r="E129" s="66"/>
      <c r="F129" s="68"/>
      <c r="G129" s="66"/>
      <c r="H129" s="66"/>
      <c r="I129" s="66"/>
    </row>
    <row r="130" spans="1:9" x14ac:dyDescent="0.25">
      <c r="A130" s="66"/>
      <c r="B130" s="4" t="s">
        <v>56</v>
      </c>
      <c r="C130" s="5"/>
      <c r="D130" s="66"/>
      <c r="E130" s="66"/>
      <c r="F130" s="68"/>
      <c r="G130" s="66"/>
      <c r="H130" s="66"/>
      <c r="I130" s="66"/>
    </row>
    <row r="131" spans="1:9" x14ac:dyDescent="0.25">
      <c r="A131" s="66"/>
      <c r="B131" s="25" t="s">
        <v>2</v>
      </c>
      <c r="C131" s="26">
        <f>+I40</f>
        <v>0</v>
      </c>
      <c r="D131" s="66"/>
      <c r="E131" s="66"/>
      <c r="F131" s="68"/>
      <c r="G131" s="66"/>
      <c r="H131" s="66"/>
      <c r="I131" s="66"/>
    </row>
    <row r="132" spans="1:9" x14ac:dyDescent="0.25">
      <c r="A132" s="66"/>
      <c r="B132" s="25" t="s">
        <v>55</v>
      </c>
      <c r="C132" s="26">
        <f>+I63</f>
        <v>0</v>
      </c>
      <c r="D132" s="66"/>
      <c r="E132" s="66"/>
      <c r="F132" s="68"/>
      <c r="G132" s="66"/>
      <c r="H132" s="66"/>
      <c r="I132" s="66"/>
    </row>
    <row r="133" spans="1:9" x14ac:dyDescent="0.25">
      <c r="A133" s="66"/>
      <c r="B133" s="25"/>
      <c r="C133" s="26"/>
      <c r="D133" s="66"/>
      <c r="E133" s="66"/>
      <c r="F133" s="68"/>
      <c r="G133" s="66"/>
      <c r="H133" s="66"/>
      <c r="I133" s="66"/>
    </row>
    <row r="134" spans="1:9" x14ac:dyDescent="0.25">
      <c r="A134" s="66"/>
      <c r="B134" s="4" t="s">
        <v>57</v>
      </c>
      <c r="C134" s="26">
        <f>+F119</f>
        <v>0</v>
      </c>
      <c r="D134" s="66"/>
      <c r="E134" s="66"/>
      <c r="F134" s="68"/>
      <c r="G134" s="66"/>
      <c r="H134" s="66"/>
      <c r="I134" s="66"/>
    </row>
    <row r="135" spans="1:9" x14ac:dyDescent="0.25">
      <c r="A135" s="66"/>
      <c r="B135" s="4" t="s">
        <v>58</v>
      </c>
      <c r="C135" s="30">
        <f>ROUND(SUM(C127:C134),2)</f>
        <v>0</v>
      </c>
      <c r="D135" s="66"/>
      <c r="E135" s="66"/>
      <c r="F135" s="68"/>
      <c r="G135" s="66"/>
      <c r="H135" s="66"/>
      <c r="I135" s="66"/>
    </row>
    <row r="136" spans="1:9" x14ac:dyDescent="0.25">
      <c r="A136" s="66"/>
      <c r="B136" s="66"/>
      <c r="C136" s="66"/>
      <c r="D136" s="66"/>
      <c r="E136" s="66"/>
      <c r="F136" s="66"/>
      <c r="G136" s="66"/>
      <c r="H136" s="68"/>
      <c r="I136" s="66"/>
    </row>
    <row r="137" spans="1:9" x14ac:dyDescent="0.25">
      <c r="A137" s="66"/>
      <c r="B137" s="66"/>
      <c r="C137" s="66"/>
      <c r="D137" s="66"/>
      <c r="E137" s="66"/>
      <c r="F137" s="66"/>
      <c r="G137" s="66"/>
      <c r="H137" s="68"/>
      <c r="I137" s="66"/>
    </row>
    <row r="138" spans="1:9" x14ac:dyDescent="0.25">
      <c r="A138" s="66"/>
      <c r="B138" s="114" t="s">
        <v>27</v>
      </c>
      <c r="C138" s="84"/>
      <c r="D138" s="84"/>
      <c r="E138" s="85"/>
      <c r="F138" s="72" t="s">
        <v>59</v>
      </c>
      <c r="G138" s="66"/>
      <c r="H138" s="68"/>
      <c r="I138" s="66"/>
    </row>
    <row r="139" spans="1:9" x14ac:dyDescent="0.25">
      <c r="A139" s="66"/>
      <c r="B139" s="83" t="s">
        <v>60</v>
      </c>
      <c r="C139" s="84"/>
      <c r="D139" s="84"/>
      <c r="E139" s="84"/>
      <c r="F139" s="85"/>
      <c r="G139" s="66"/>
      <c r="H139" s="68"/>
      <c r="I139" s="66"/>
    </row>
    <row r="140" spans="1:9" x14ac:dyDescent="0.25">
      <c r="A140" s="66"/>
      <c r="B140" s="86" t="s">
        <v>61</v>
      </c>
      <c r="C140" s="84"/>
      <c r="D140" s="84"/>
      <c r="E140" s="85"/>
      <c r="F140" s="73">
        <f>+C127+C128</f>
        <v>0</v>
      </c>
      <c r="G140" s="66"/>
      <c r="H140" s="68"/>
      <c r="I140" s="66"/>
    </row>
    <row r="141" spans="1:9" x14ac:dyDescent="0.25">
      <c r="A141" s="66"/>
      <c r="B141" s="86" t="s">
        <v>62</v>
      </c>
      <c r="C141" s="84"/>
      <c r="D141" s="84"/>
      <c r="E141" s="85"/>
      <c r="F141" s="73">
        <f>+C131+C132</f>
        <v>0</v>
      </c>
      <c r="G141" s="66"/>
      <c r="H141" s="68"/>
      <c r="I141" s="66"/>
    </row>
    <row r="142" spans="1:9" x14ac:dyDescent="0.25">
      <c r="A142" s="66"/>
      <c r="B142" s="86" t="s">
        <v>63</v>
      </c>
      <c r="C142" s="84"/>
      <c r="D142" s="84"/>
      <c r="E142" s="85"/>
      <c r="F142" s="73"/>
      <c r="G142" s="66"/>
      <c r="I142" s="66"/>
    </row>
    <row r="143" spans="1:9" x14ac:dyDescent="0.25">
      <c r="A143" s="66"/>
      <c r="B143" s="86" t="s">
        <v>64</v>
      </c>
      <c r="C143" s="84"/>
      <c r="D143" s="84"/>
      <c r="E143" s="85"/>
      <c r="F143" s="73">
        <f>+C103</f>
        <v>0</v>
      </c>
      <c r="G143" s="66"/>
      <c r="H143" s="66"/>
      <c r="I143" s="66"/>
    </row>
    <row r="144" spans="1:9" x14ac:dyDescent="0.25">
      <c r="A144" s="66"/>
      <c r="B144" s="86" t="s">
        <v>65</v>
      </c>
      <c r="C144" s="84"/>
      <c r="D144" s="84"/>
      <c r="E144" s="85"/>
      <c r="F144" s="73">
        <f>+F112+F110+F116</f>
        <v>0</v>
      </c>
      <c r="G144" s="66"/>
      <c r="H144" s="66"/>
      <c r="I144" s="66"/>
    </row>
    <row r="145" spans="1:9" x14ac:dyDescent="0.25">
      <c r="A145" s="66"/>
      <c r="B145" s="86" t="s">
        <v>66</v>
      </c>
      <c r="C145" s="84"/>
      <c r="D145" s="84"/>
      <c r="E145" s="85"/>
      <c r="F145" s="73">
        <f>+F113</f>
        <v>0</v>
      </c>
      <c r="G145" s="66"/>
      <c r="H145" s="66"/>
      <c r="I145" s="66"/>
    </row>
    <row r="146" spans="1:9" x14ac:dyDescent="0.25">
      <c r="A146" s="66"/>
      <c r="B146" s="86" t="s">
        <v>67</v>
      </c>
      <c r="C146" s="84"/>
      <c r="D146" s="84"/>
      <c r="E146" s="85"/>
      <c r="F146" s="73">
        <f>F111</f>
        <v>0</v>
      </c>
      <c r="G146" s="66"/>
      <c r="H146" s="66"/>
      <c r="I146" s="66"/>
    </row>
    <row r="147" spans="1:9" x14ac:dyDescent="0.25">
      <c r="A147" s="66"/>
      <c r="B147" s="86" t="s">
        <v>68</v>
      </c>
      <c r="C147" s="84"/>
      <c r="D147" s="84"/>
      <c r="E147" s="85"/>
      <c r="F147" s="73">
        <f>F114</f>
        <v>0</v>
      </c>
      <c r="G147" s="66"/>
      <c r="H147" s="66"/>
      <c r="I147" s="66"/>
    </row>
    <row r="148" spans="1:9" x14ac:dyDescent="0.25">
      <c r="A148" s="66"/>
      <c r="B148" s="89" t="s">
        <v>69</v>
      </c>
      <c r="C148" s="84"/>
      <c r="D148" s="84"/>
      <c r="E148" s="85"/>
      <c r="F148" s="74">
        <f>SUM(F140:F147)</f>
        <v>0</v>
      </c>
      <c r="G148" s="66"/>
      <c r="H148" s="66"/>
      <c r="I148" s="75"/>
    </row>
    <row r="149" spans="1:9" x14ac:dyDescent="0.25">
      <c r="A149" s="66"/>
      <c r="B149" s="83" t="s">
        <v>70</v>
      </c>
      <c r="C149" s="84"/>
      <c r="D149" s="84"/>
      <c r="E149" s="84"/>
      <c r="F149" s="85"/>
      <c r="G149" s="66"/>
      <c r="H149" s="66"/>
      <c r="I149" s="66"/>
    </row>
    <row r="150" spans="1:9" x14ac:dyDescent="0.25">
      <c r="A150" s="66"/>
      <c r="B150" s="86" t="s">
        <v>71</v>
      </c>
      <c r="C150" s="84"/>
      <c r="D150" s="84"/>
      <c r="E150" s="85"/>
      <c r="F150" s="76">
        <v>0</v>
      </c>
      <c r="G150" s="66"/>
      <c r="H150" s="66"/>
      <c r="I150" s="66"/>
    </row>
    <row r="151" spans="1:9" x14ac:dyDescent="0.25">
      <c r="A151" s="66"/>
      <c r="B151" s="86" t="s">
        <v>72</v>
      </c>
      <c r="C151" s="84"/>
      <c r="D151" s="84"/>
      <c r="E151" s="85"/>
      <c r="F151" s="76">
        <v>0</v>
      </c>
      <c r="G151" s="66"/>
      <c r="H151" s="66"/>
      <c r="I151" s="66"/>
    </row>
    <row r="152" spans="1:9" x14ac:dyDescent="0.25">
      <c r="A152" s="66"/>
      <c r="B152" s="86" t="s">
        <v>73</v>
      </c>
      <c r="C152" s="84"/>
      <c r="D152" s="84"/>
      <c r="E152" s="85"/>
      <c r="F152" s="76">
        <v>0</v>
      </c>
      <c r="G152" s="66"/>
      <c r="H152" s="66"/>
      <c r="I152" s="66"/>
    </row>
    <row r="153" spans="1:9" x14ac:dyDescent="0.25">
      <c r="A153" s="66"/>
      <c r="B153" s="86" t="s">
        <v>74</v>
      </c>
      <c r="C153" s="84"/>
      <c r="D153" s="84"/>
      <c r="E153" s="85"/>
      <c r="F153" s="76">
        <v>0</v>
      </c>
      <c r="G153" s="66"/>
      <c r="H153" s="66"/>
      <c r="I153" s="66"/>
    </row>
    <row r="154" spans="1:9" x14ac:dyDescent="0.25">
      <c r="A154" s="66"/>
      <c r="B154" s="86" t="s">
        <v>75</v>
      </c>
      <c r="C154" s="84"/>
      <c r="D154" s="84"/>
      <c r="E154" s="85"/>
      <c r="F154" s="76">
        <v>0</v>
      </c>
      <c r="G154" s="66"/>
      <c r="H154" s="66"/>
      <c r="I154" s="66"/>
    </row>
    <row r="155" spans="1:9" x14ac:dyDescent="0.25">
      <c r="A155" s="66"/>
      <c r="B155" s="86" t="s">
        <v>76</v>
      </c>
      <c r="C155" s="84"/>
      <c r="D155" s="84"/>
      <c r="E155" s="85"/>
      <c r="F155" s="76">
        <v>0</v>
      </c>
      <c r="G155" s="66"/>
      <c r="H155" s="66"/>
      <c r="I155" s="66"/>
    </row>
    <row r="156" spans="1:9" x14ac:dyDescent="0.25">
      <c r="A156" s="66"/>
      <c r="B156" s="86" t="s">
        <v>77</v>
      </c>
      <c r="C156" s="84"/>
      <c r="D156" s="84"/>
      <c r="E156" s="85"/>
      <c r="F156" s="76">
        <v>0</v>
      </c>
      <c r="G156" s="66"/>
      <c r="H156" s="66"/>
      <c r="I156" s="66"/>
    </row>
    <row r="157" spans="1:9" x14ac:dyDescent="0.25">
      <c r="A157" s="66"/>
      <c r="B157" s="89" t="s">
        <v>78</v>
      </c>
      <c r="C157" s="84"/>
      <c r="D157" s="84"/>
      <c r="E157" s="85"/>
      <c r="F157" s="74">
        <f>+SUM(F150:F156)</f>
        <v>0</v>
      </c>
      <c r="G157" s="66"/>
      <c r="H157" s="66"/>
      <c r="I157" s="66"/>
    </row>
    <row r="158" spans="1:9" x14ac:dyDescent="0.25">
      <c r="A158" s="66"/>
      <c r="B158" s="83" t="s">
        <v>79</v>
      </c>
      <c r="C158" s="84"/>
      <c r="D158" s="84"/>
      <c r="E158" s="84"/>
      <c r="F158" s="85"/>
      <c r="G158" s="66"/>
      <c r="H158" s="66"/>
      <c r="I158" s="66"/>
    </row>
    <row r="159" spans="1:9" ht="42" customHeight="1" x14ac:dyDescent="0.25">
      <c r="A159" s="66"/>
      <c r="B159" s="90" t="s">
        <v>80</v>
      </c>
      <c r="C159" s="91"/>
      <c r="D159" s="91"/>
      <c r="E159" s="92"/>
      <c r="F159" s="76">
        <f>(F140+F141)*0.1</f>
        <v>0</v>
      </c>
      <c r="G159" s="66"/>
      <c r="H159" s="66"/>
      <c r="I159" s="66"/>
    </row>
    <row r="160" spans="1:9" ht="45.75" customHeight="1" x14ac:dyDescent="0.25">
      <c r="A160" s="66"/>
      <c r="B160" s="90" t="s">
        <v>81</v>
      </c>
      <c r="C160" s="84"/>
      <c r="D160" s="84"/>
      <c r="E160" s="85"/>
      <c r="F160" s="76">
        <f>+(0.1*(F144+F143))</f>
        <v>0</v>
      </c>
      <c r="G160" s="66"/>
      <c r="H160" s="66"/>
      <c r="I160" s="66"/>
    </row>
    <row r="161" spans="1:11" x14ac:dyDescent="0.25">
      <c r="A161" s="66"/>
      <c r="B161" s="89" t="s">
        <v>82</v>
      </c>
      <c r="C161" s="84"/>
      <c r="D161" s="84"/>
      <c r="E161" s="85"/>
      <c r="F161" s="74">
        <f>F160+F159</f>
        <v>0</v>
      </c>
      <c r="G161" s="66"/>
      <c r="H161" s="66"/>
      <c r="I161" s="66"/>
    </row>
    <row r="162" spans="1:11" x14ac:dyDescent="0.25">
      <c r="A162" s="66"/>
      <c r="B162" s="83" t="s">
        <v>86</v>
      </c>
      <c r="C162" s="84"/>
      <c r="D162" s="84"/>
      <c r="E162" s="84"/>
      <c r="F162" s="85"/>
      <c r="G162" s="66"/>
      <c r="H162" s="66"/>
      <c r="I162" s="66"/>
    </row>
    <row r="163" spans="1:11" x14ac:dyDescent="0.25">
      <c r="A163" s="66"/>
      <c r="B163" s="86" t="s">
        <v>83</v>
      </c>
      <c r="C163" s="84"/>
      <c r="D163" s="84"/>
      <c r="E163" s="85"/>
      <c r="F163" s="76"/>
      <c r="G163" s="66"/>
      <c r="H163" s="66"/>
      <c r="I163" s="66"/>
    </row>
    <row r="164" spans="1:11" x14ac:dyDescent="0.25">
      <c r="A164" s="66"/>
      <c r="B164" s="89" t="s">
        <v>84</v>
      </c>
      <c r="C164" s="84"/>
      <c r="D164" s="84"/>
      <c r="E164" s="85"/>
      <c r="F164" s="74">
        <f>(F161+F148)*0.12</f>
        <v>0</v>
      </c>
      <c r="G164" s="66"/>
      <c r="H164" s="66"/>
      <c r="I164" s="66"/>
    </row>
    <row r="165" spans="1:11" ht="21" x14ac:dyDescent="0.25">
      <c r="A165" s="66"/>
      <c r="B165" s="93" t="s">
        <v>10</v>
      </c>
      <c r="C165" s="84"/>
      <c r="D165" s="84"/>
      <c r="E165" s="85"/>
      <c r="F165" s="77">
        <f>+F148+F161+F164</f>
        <v>0</v>
      </c>
      <c r="G165" s="66"/>
      <c r="H165" s="78"/>
      <c r="I165" s="66"/>
      <c r="K165" s="42"/>
    </row>
    <row r="169" spans="1:11" x14ac:dyDescent="0.25">
      <c r="B169" s="82" t="s">
        <v>102</v>
      </c>
    </row>
    <row r="170" spans="1:11" x14ac:dyDescent="0.25">
      <c r="B170" s="82" t="s">
        <v>103</v>
      </c>
    </row>
    <row r="171" spans="1:11" x14ac:dyDescent="0.25">
      <c r="B171" s="82" t="s">
        <v>104</v>
      </c>
    </row>
  </sheetData>
  <mergeCells count="80">
    <mergeCell ref="A1:I1"/>
    <mergeCell ref="A2:I2"/>
    <mergeCell ref="A6:I6"/>
    <mergeCell ref="G56:G57"/>
    <mergeCell ref="B138:E138"/>
    <mergeCell ref="A69:A70"/>
    <mergeCell ref="B56:B57"/>
    <mergeCell ref="A56:A57"/>
    <mergeCell ref="F69:G69"/>
    <mergeCell ref="F40:H40"/>
    <mergeCell ref="A9:A10"/>
    <mergeCell ref="B9:B10"/>
    <mergeCell ref="C9:C10"/>
    <mergeCell ref="D9:D10"/>
    <mergeCell ref="E9:E10"/>
    <mergeCell ref="D23:F23"/>
    <mergeCell ref="H56:H57"/>
    <mergeCell ref="A122:I122"/>
    <mergeCell ref="C56:C57"/>
    <mergeCell ref="B139:F139"/>
    <mergeCell ref="A66:I66"/>
    <mergeCell ref="G78:G79"/>
    <mergeCell ref="B149:F149"/>
    <mergeCell ref="F63:H63"/>
    <mergeCell ref="B142:E142"/>
    <mergeCell ref="A77:I77"/>
    <mergeCell ref="B144:E144"/>
    <mergeCell ref="B143:E143"/>
    <mergeCell ref="H78:H79"/>
    <mergeCell ref="A106:I106"/>
    <mergeCell ref="A68:G68"/>
    <mergeCell ref="A108:F108"/>
    <mergeCell ref="D119:E119"/>
    <mergeCell ref="B140:E140"/>
    <mergeCell ref="B141:E141"/>
    <mergeCell ref="A123:I123"/>
    <mergeCell ref="A8:G8"/>
    <mergeCell ref="E46:E47"/>
    <mergeCell ref="A27:A28"/>
    <mergeCell ref="F9:G9"/>
    <mergeCell ref="B27:B28"/>
    <mergeCell ref="C27:C28"/>
    <mergeCell ref="G27:G28"/>
    <mergeCell ref="A43:I43"/>
    <mergeCell ref="A45:G45"/>
    <mergeCell ref="H27:H28"/>
    <mergeCell ref="I27:I28"/>
    <mergeCell ref="D46:D47"/>
    <mergeCell ref="B163:E163"/>
    <mergeCell ref="B164:E164"/>
    <mergeCell ref="B165:E165"/>
    <mergeCell ref="F46:G46"/>
    <mergeCell ref="A55:I55"/>
    <mergeCell ref="I56:I57"/>
    <mergeCell ref="D53:F53"/>
    <mergeCell ref="C46:C47"/>
    <mergeCell ref="B46:B47"/>
    <mergeCell ref="A46:A47"/>
    <mergeCell ref="I78:I79"/>
    <mergeCell ref="F83:H83"/>
    <mergeCell ref="B99:D99"/>
    <mergeCell ref="B155:E155"/>
    <mergeCell ref="B152:E152"/>
    <mergeCell ref="B78:B79"/>
    <mergeCell ref="B162:F162"/>
    <mergeCell ref="B145:E145"/>
    <mergeCell ref="C78:C79"/>
    <mergeCell ref="B153:E153"/>
    <mergeCell ref="B161:E161"/>
    <mergeCell ref="B146:E146"/>
    <mergeCell ref="B156:E156"/>
    <mergeCell ref="B151:E151"/>
    <mergeCell ref="B150:E150"/>
    <mergeCell ref="B154:E154"/>
    <mergeCell ref="B157:E157"/>
    <mergeCell ref="B148:E148"/>
    <mergeCell ref="B147:E147"/>
    <mergeCell ref="B160:E160"/>
    <mergeCell ref="B158:F158"/>
    <mergeCell ref="B159:E159"/>
  </mergeCells>
  <pageMargins left="0.70866141732283472" right="0.70866141732283472" top="0.74803149606299213" bottom="0.74803149606299213" header="0.31496062992125984" footer="0.31496062992125984"/>
  <pageSetup scale="1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Raisa Isabel Botto Lugo</dc:creator>
  <cp:lastModifiedBy>Alisson Jimena Lima Torres</cp:lastModifiedBy>
  <cp:lastPrinted>2025-05-20T17:32:43Z</cp:lastPrinted>
  <dcterms:created xsi:type="dcterms:W3CDTF">2025-05-01T03:30:53Z</dcterms:created>
  <dcterms:modified xsi:type="dcterms:W3CDTF">2025-10-15T20:03:34Z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cbd6a2120ae449a58d025a16724aaa80</vt:lpwstr>
  </property>
</Properties>
</file>